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4"/>
  </bookViews>
  <sheets>
    <sheet name="Балыклы" sheetId="1" r:id="rId1"/>
    <sheet name="Балыклы (2)" sheetId="2" r:id="rId2"/>
    <sheet name="Балыклы (3)" sheetId="3" r:id="rId3"/>
    <sheet name="Балыклы (4)" sheetId="4" r:id="rId4"/>
    <sheet name="Балыклы (5)" sheetId="5" r:id="rId5"/>
  </sheets>
  <calcPr calcId="124519"/>
</workbook>
</file>

<file path=xl/calcChain.xml><?xml version="1.0" encoding="utf-8"?>
<calcChain xmlns="http://schemas.openxmlformats.org/spreadsheetml/2006/main">
  <c r="D41" i="5"/>
  <c r="D42"/>
  <c r="F42" s="1"/>
  <c r="D43"/>
  <c r="G43" s="1"/>
  <c r="D44"/>
  <c r="D45"/>
  <c r="D46"/>
  <c r="D47"/>
  <c r="G47" s="1"/>
  <c r="D48"/>
  <c r="D49"/>
  <c r="D50"/>
  <c r="G50" s="1"/>
  <c r="D51"/>
  <c r="D52"/>
  <c r="F52" s="1"/>
  <c r="D53"/>
  <c r="D54"/>
  <c r="G54" s="1"/>
  <c r="D55"/>
  <c r="F55" s="1"/>
  <c r="D56"/>
  <c r="D40"/>
  <c r="G40" s="1"/>
  <c r="E10"/>
  <c r="E11"/>
  <c r="H11" s="1"/>
  <c r="E12"/>
  <c r="H12" s="1"/>
  <c r="E13"/>
  <c r="E14"/>
  <c r="E15"/>
  <c r="H15" s="1"/>
  <c r="E16"/>
  <c r="G16" s="1"/>
  <c r="E17"/>
  <c r="E18"/>
  <c r="E19"/>
  <c r="G19" s="1"/>
  <c r="E20"/>
  <c r="G20" s="1"/>
  <c r="E21"/>
  <c r="E22"/>
  <c r="E23"/>
  <c r="G23" s="1"/>
  <c r="E24"/>
  <c r="H24" s="1"/>
  <c r="E25"/>
  <c r="H25" s="1"/>
  <c r="E26"/>
  <c r="E27"/>
  <c r="H27" s="1"/>
  <c r="E28"/>
  <c r="H28" s="1"/>
  <c r="E29"/>
  <c r="E30"/>
  <c r="H30" s="1"/>
  <c r="E31"/>
  <c r="H31" s="1"/>
  <c r="E32"/>
  <c r="E33"/>
  <c r="G33" s="1"/>
  <c r="E34"/>
  <c r="H34" s="1"/>
  <c r="E36"/>
  <c r="E37"/>
  <c r="G37" s="1"/>
  <c r="E9"/>
  <c r="G9" s="1"/>
  <c r="C58"/>
  <c r="E57"/>
  <c r="E58" s="1"/>
  <c r="C57"/>
  <c r="F56"/>
  <c r="G55"/>
  <c r="F54"/>
  <c r="G53"/>
  <c r="G52"/>
  <c r="G51"/>
  <c r="F51"/>
  <c r="F49"/>
  <c r="G48"/>
  <c r="F48"/>
  <c r="G46"/>
  <c r="G45"/>
  <c r="F44"/>
  <c r="F43"/>
  <c r="G41"/>
  <c r="H37"/>
  <c r="G36"/>
  <c r="H36"/>
  <c r="F35"/>
  <c r="D35"/>
  <c r="E35" s="1"/>
  <c r="H32"/>
  <c r="G32"/>
  <c r="G29"/>
  <c r="G27"/>
  <c r="H26"/>
  <c r="G25"/>
  <c r="G24"/>
  <c r="H22"/>
  <c r="G21"/>
  <c r="H21"/>
  <c r="H19"/>
  <c r="H18"/>
  <c r="G18"/>
  <c r="G17"/>
  <c r="H17"/>
  <c r="G15"/>
  <c r="H14"/>
  <c r="H13"/>
  <c r="G12"/>
  <c r="H10"/>
  <c r="G10"/>
  <c r="E10" i="4"/>
  <c r="E11"/>
  <c r="H11" s="1"/>
  <c r="E12"/>
  <c r="H12" s="1"/>
  <c r="E13"/>
  <c r="E14"/>
  <c r="E15"/>
  <c r="H15" s="1"/>
  <c r="E16"/>
  <c r="H16" s="1"/>
  <c r="E17"/>
  <c r="E18"/>
  <c r="E19"/>
  <c r="G19" s="1"/>
  <c r="E20"/>
  <c r="H20" s="1"/>
  <c r="E21"/>
  <c r="E22"/>
  <c r="E23"/>
  <c r="G23" s="1"/>
  <c r="E24"/>
  <c r="E25"/>
  <c r="H25" s="1"/>
  <c r="E26"/>
  <c r="E27"/>
  <c r="E28"/>
  <c r="H28" s="1"/>
  <c r="E29"/>
  <c r="E30"/>
  <c r="E31"/>
  <c r="H31" s="1"/>
  <c r="E32"/>
  <c r="E33"/>
  <c r="G33" s="1"/>
  <c r="E34"/>
  <c r="E35"/>
  <c r="H35" s="1"/>
  <c r="E36"/>
  <c r="E37"/>
  <c r="G37" s="1"/>
  <c r="E9"/>
  <c r="D41"/>
  <c r="G41" s="1"/>
  <c r="D42"/>
  <c r="D43"/>
  <c r="D44"/>
  <c r="F44" s="1"/>
  <c r="D45"/>
  <c r="G45" s="1"/>
  <c r="D46"/>
  <c r="D47"/>
  <c r="D48"/>
  <c r="G48" s="1"/>
  <c r="D49"/>
  <c r="F49" s="1"/>
  <c r="D50"/>
  <c r="D51"/>
  <c r="D52"/>
  <c r="F52" s="1"/>
  <c r="D53"/>
  <c r="G53" s="1"/>
  <c r="D54"/>
  <c r="D55"/>
  <c r="D56"/>
  <c r="F56" s="1"/>
  <c r="D40"/>
  <c r="E58"/>
  <c r="E57"/>
  <c r="C57"/>
  <c r="C58" s="1"/>
  <c r="G55"/>
  <c r="F55"/>
  <c r="F54"/>
  <c r="G54"/>
  <c r="G52"/>
  <c r="F51"/>
  <c r="G51"/>
  <c r="G50"/>
  <c r="G49"/>
  <c r="F48"/>
  <c r="G47"/>
  <c r="G46"/>
  <c r="G44"/>
  <c r="F43"/>
  <c r="G43"/>
  <c r="F42"/>
  <c r="G42"/>
  <c r="G40"/>
  <c r="F40"/>
  <c r="H37"/>
  <c r="H36"/>
  <c r="F35"/>
  <c r="D35"/>
  <c r="H34"/>
  <c r="H33"/>
  <c r="H32"/>
  <c r="G32"/>
  <c r="H30"/>
  <c r="H29"/>
  <c r="G29"/>
  <c r="H27"/>
  <c r="H26"/>
  <c r="G25"/>
  <c r="H24"/>
  <c r="H22"/>
  <c r="G21"/>
  <c r="H21"/>
  <c r="H19"/>
  <c r="H18"/>
  <c r="G18"/>
  <c r="G17"/>
  <c r="H17"/>
  <c r="G15"/>
  <c r="H14"/>
  <c r="H13"/>
  <c r="G12"/>
  <c r="H10"/>
  <c r="G10"/>
  <c r="H9"/>
  <c r="G9"/>
  <c r="G32" i="3"/>
  <c r="E32"/>
  <c r="H32" s="1"/>
  <c r="D41"/>
  <c r="D42"/>
  <c r="F42" s="1"/>
  <c r="D43"/>
  <c r="F43" s="1"/>
  <c r="D44"/>
  <c r="G44" s="1"/>
  <c r="D45"/>
  <c r="G45" s="1"/>
  <c r="D46"/>
  <c r="G46" s="1"/>
  <c r="D47"/>
  <c r="D48"/>
  <c r="D57" s="1"/>
  <c r="D49"/>
  <c r="D50"/>
  <c r="G50" s="1"/>
  <c r="D51"/>
  <c r="D52"/>
  <c r="F52" s="1"/>
  <c r="D53"/>
  <c r="D54"/>
  <c r="F54" s="1"/>
  <c r="D55"/>
  <c r="F55" s="1"/>
  <c r="D56"/>
  <c r="G56" s="1"/>
  <c r="D40"/>
  <c r="E10"/>
  <c r="E11"/>
  <c r="H11" s="1"/>
  <c r="E12"/>
  <c r="H12" s="1"/>
  <c r="E13"/>
  <c r="E14"/>
  <c r="E15"/>
  <c r="E16"/>
  <c r="H16" s="1"/>
  <c r="E17"/>
  <c r="E18"/>
  <c r="E19"/>
  <c r="H19" s="1"/>
  <c r="E20"/>
  <c r="G20" s="1"/>
  <c r="E21"/>
  <c r="E22"/>
  <c r="E23"/>
  <c r="H23" s="1"/>
  <c r="E24"/>
  <c r="E25"/>
  <c r="G25" s="1"/>
  <c r="E26"/>
  <c r="E27"/>
  <c r="G27" s="1"/>
  <c r="E28"/>
  <c r="H28" s="1"/>
  <c r="E29"/>
  <c r="E30"/>
  <c r="E31"/>
  <c r="G31" s="1"/>
  <c r="E33"/>
  <c r="H33" s="1"/>
  <c r="E34"/>
  <c r="H34" s="1"/>
  <c r="E36"/>
  <c r="H36" s="1"/>
  <c r="E37"/>
  <c r="E9"/>
  <c r="E58"/>
  <c r="E57"/>
  <c r="C57"/>
  <c r="C58" s="1"/>
  <c r="F56"/>
  <c r="G55"/>
  <c r="G54"/>
  <c r="G53"/>
  <c r="G52"/>
  <c r="F51"/>
  <c r="G51"/>
  <c r="G49"/>
  <c r="F49"/>
  <c r="G48"/>
  <c r="F48"/>
  <c r="G47"/>
  <c r="F44"/>
  <c r="G43"/>
  <c r="G42"/>
  <c r="G41"/>
  <c r="G40"/>
  <c r="F40"/>
  <c r="G37"/>
  <c r="H37"/>
  <c r="F35"/>
  <c r="D35"/>
  <c r="E35" s="1"/>
  <c r="G30"/>
  <c r="H30"/>
  <c r="H29"/>
  <c r="H27"/>
  <c r="H26"/>
  <c r="H25"/>
  <c r="G24"/>
  <c r="H24"/>
  <c r="H22"/>
  <c r="G22"/>
  <c r="H21"/>
  <c r="G21"/>
  <c r="H20"/>
  <c r="H18"/>
  <c r="G18"/>
  <c r="H17"/>
  <c r="G17"/>
  <c r="H15"/>
  <c r="H14"/>
  <c r="H13"/>
  <c r="G12"/>
  <c r="H10"/>
  <c r="H9"/>
  <c r="G9"/>
  <c r="D40" i="2"/>
  <c r="D41"/>
  <c r="F41" s="1"/>
  <c r="D42"/>
  <c r="D43"/>
  <c r="D44"/>
  <c r="D45"/>
  <c r="D46"/>
  <c r="G46" s="1"/>
  <c r="D47"/>
  <c r="D48"/>
  <c r="D49"/>
  <c r="G49" s="1"/>
  <c r="D50"/>
  <c r="D51"/>
  <c r="D52"/>
  <c r="G52" s="1"/>
  <c r="D53"/>
  <c r="G53" s="1"/>
  <c r="D54"/>
  <c r="D55"/>
  <c r="D39"/>
  <c r="E10"/>
  <c r="E11"/>
  <c r="H11" s="1"/>
  <c r="E12"/>
  <c r="H12" s="1"/>
  <c r="E13"/>
  <c r="E14"/>
  <c r="E15"/>
  <c r="G15" s="1"/>
  <c r="E16"/>
  <c r="H16" s="1"/>
  <c r="E17"/>
  <c r="E18"/>
  <c r="E19"/>
  <c r="G19" s="1"/>
  <c r="E20"/>
  <c r="E21"/>
  <c r="G21" s="1"/>
  <c r="E22"/>
  <c r="E23"/>
  <c r="H23" s="1"/>
  <c r="E24"/>
  <c r="G24" s="1"/>
  <c r="E25"/>
  <c r="E26"/>
  <c r="E27"/>
  <c r="G27" s="1"/>
  <c r="E28"/>
  <c r="E29"/>
  <c r="G29" s="1"/>
  <c r="E30"/>
  <c r="E31"/>
  <c r="G31" s="1"/>
  <c r="E32"/>
  <c r="H32" s="1"/>
  <c r="E33"/>
  <c r="H33" s="1"/>
  <c r="E34"/>
  <c r="E35"/>
  <c r="H35" s="1"/>
  <c r="E36"/>
  <c r="G36" s="1"/>
  <c r="E9"/>
  <c r="H9" s="1"/>
  <c r="C57"/>
  <c r="E56"/>
  <c r="E57" s="1"/>
  <c r="C56"/>
  <c r="F55"/>
  <c r="G54"/>
  <c r="F54"/>
  <c r="F53"/>
  <c r="G51"/>
  <c r="F51"/>
  <c r="G50"/>
  <c r="F50"/>
  <c r="F48"/>
  <c r="G47"/>
  <c r="F47"/>
  <c r="G45"/>
  <c r="F43"/>
  <c r="G43"/>
  <c r="F42"/>
  <c r="G40"/>
  <c r="G35"/>
  <c r="F34"/>
  <c r="D34"/>
  <c r="G33"/>
  <c r="G32"/>
  <c r="H30"/>
  <c r="G30"/>
  <c r="H29"/>
  <c r="H28"/>
  <c r="H26"/>
  <c r="G25"/>
  <c r="H24"/>
  <c r="G23"/>
  <c r="G22"/>
  <c r="H22"/>
  <c r="H20"/>
  <c r="G20"/>
  <c r="G18"/>
  <c r="H18"/>
  <c r="G17"/>
  <c r="G16"/>
  <c r="H14"/>
  <c r="H13"/>
  <c r="G12"/>
  <c r="H10"/>
  <c r="G10"/>
  <c r="E10" i="1"/>
  <c r="H10" s="1"/>
  <c r="E11"/>
  <c r="E12"/>
  <c r="E13"/>
  <c r="E14"/>
  <c r="E15"/>
  <c r="E16"/>
  <c r="E17"/>
  <c r="E18"/>
  <c r="H18" s="1"/>
  <c r="E19"/>
  <c r="G19" s="1"/>
  <c r="E20"/>
  <c r="E21"/>
  <c r="E22"/>
  <c r="E23"/>
  <c r="H23" s="1"/>
  <c r="E24"/>
  <c r="E25"/>
  <c r="E26"/>
  <c r="H26" s="1"/>
  <c r="E27"/>
  <c r="E28"/>
  <c r="E29"/>
  <c r="E30"/>
  <c r="H30" s="1"/>
  <c r="E31"/>
  <c r="E32"/>
  <c r="E33"/>
  <c r="E35"/>
  <c r="E36"/>
  <c r="E9"/>
  <c r="D34"/>
  <c r="E34" s="1"/>
  <c r="H24"/>
  <c r="G24"/>
  <c r="G22"/>
  <c r="H16"/>
  <c r="G16"/>
  <c r="H17"/>
  <c r="D40"/>
  <c r="G40" s="1"/>
  <c r="D41"/>
  <c r="D42"/>
  <c r="F42" s="1"/>
  <c r="D43"/>
  <c r="F43" s="1"/>
  <c r="D44"/>
  <c r="F44" s="1"/>
  <c r="D45"/>
  <c r="G45" s="1"/>
  <c r="D46"/>
  <c r="G46" s="1"/>
  <c r="D47"/>
  <c r="G47" s="1"/>
  <c r="D48"/>
  <c r="F48" s="1"/>
  <c r="D49"/>
  <c r="D50"/>
  <c r="F50" s="1"/>
  <c r="D51"/>
  <c r="G51" s="1"/>
  <c r="D52"/>
  <c r="G52" s="1"/>
  <c r="D53"/>
  <c r="F53" s="1"/>
  <c r="D54"/>
  <c r="G54" s="1"/>
  <c r="D55"/>
  <c r="F55" s="1"/>
  <c r="D39"/>
  <c r="G39" s="1"/>
  <c r="F54"/>
  <c r="G53"/>
  <c r="E56"/>
  <c r="E57" s="1"/>
  <c r="C56"/>
  <c r="C57" s="1"/>
  <c r="F49"/>
  <c r="G41"/>
  <c r="H36"/>
  <c r="G35"/>
  <c r="F34"/>
  <c r="G33"/>
  <c r="G32"/>
  <c r="G31"/>
  <c r="G29"/>
  <c r="H28"/>
  <c r="H27"/>
  <c r="G25"/>
  <c r="G21"/>
  <c r="H20"/>
  <c r="G15"/>
  <c r="H14"/>
  <c r="H13"/>
  <c r="H12"/>
  <c r="H11"/>
  <c r="H9"/>
  <c r="G30" i="5" l="1"/>
  <c r="G34"/>
  <c r="H35"/>
  <c r="G42"/>
  <c r="F50"/>
  <c r="G31"/>
  <c r="G35"/>
  <c r="H9"/>
  <c r="D57"/>
  <c r="G57" s="1"/>
  <c r="H16"/>
  <c r="H20"/>
  <c r="H23"/>
  <c r="H29"/>
  <c r="H33"/>
  <c r="F40"/>
  <c r="G44"/>
  <c r="G49"/>
  <c r="G56"/>
  <c r="H23" i="4"/>
  <c r="G31"/>
  <c r="G35"/>
  <c r="G56"/>
  <c r="G16"/>
  <c r="G20"/>
  <c r="G24"/>
  <c r="G27"/>
  <c r="G30"/>
  <c r="G34"/>
  <c r="G36"/>
  <c r="F50"/>
  <c r="D57"/>
  <c r="G33" i="3"/>
  <c r="G35"/>
  <c r="H35"/>
  <c r="D58"/>
  <c r="F58" s="1"/>
  <c r="H31"/>
  <c r="G16"/>
  <c r="G57"/>
  <c r="F57"/>
  <c r="G10"/>
  <c r="G15"/>
  <c r="G19"/>
  <c r="G23"/>
  <c r="G29"/>
  <c r="G34"/>
  <c r="G36"/>
  <c r="F50"/>
  <c r="G44" i="2"/>
  <c r="G41"/>
  <c r="F49"/>
  <c r="H15"/>
  <c r="H27"/>
  <c r="H36"/>
  <c r="H19"/>
  <c r="G9"/>
  <c r="H34"/>
  <c r="G34"/>
  <c r="D57"/>
  <c r="F57" s="1"/>
  <c r="H17"/>
  <c r="H21"/>
  <c r="H25"/>
  <c r="H31"/>
  <c r="G39"/>
  <c r="G42"/>
  <c r="G48"/>
  <c r="G55"/>
  <c r="D56"/>
  <c r="F39"/>
  <c r="G18" i="1"/>
  <c r="G10"/>
  <c r="G23"/>
  <c r="H22"/>
  <c r="G17"/>
  <c r="H21"/>
  <c r="H31"/>
  <c r="G12"/>
  <c r="H15"/>
  <c r="G49"/>
  <c r="F41"/>
  <c r="F39"/>
  <c r="H34"/>
  <c r="G43"/>
  <c r="G48"/>
  <c r="H25"/>
  <c r="G27"/>
  <c r="G20"/>
  <c r="H32"/>
  <c r="G34"/>
  <c r="G42"/>
  <c r="F47"/>
  <c r="F51"/>
  <c r="G9"/>
  <c r="G30"/>
  <c r="G36"/>
  <c r="D56"/>
  <c r="G56" s="1"/>
  <c r="H19"/>
  <c r="H29"/>
  <c r="H33"/>
  <c r="H35"/>
  <c r="G44"/>
  <c r="G50"/>
  <c r="G55"/>
  <c r="F57" i="5" l="1"/>
  <c r="D58"/>
  <c r="G57" i="4"/>
  <c r="F57"/>
  <c r="D58"/>
  <c r="G58" i="3"/>
  <c r="F56" i="2"/>
  <c r="G56"/>
  <c r="G57"/>
  <c r="D57" i="1"/>
  <c r="F57" s="1"/>
  <c r="F56"/>
  <c r="G58" i="5" l="1"/>
  <c r="F58"/>
  <c r="F58" i="4"/>
  <c r="G58"/>
  <c r="G57" i="1"/>
</calcChain>
</file>

<file path=xl/sharedStrings.xml><?xml version="1.0" encoding="utf-8"?>
<sst xmlns="http://schemas.openxmlformats.org/spreadsheetml/2006/main" count="391" uniqueCount="86">
  <si>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</si>
  <si>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Балыклинский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</si>
  <si>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</si>
  <si>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</si>
  <si>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</si>
  <si>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</si>
  <si>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</si>
  <si>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</si>
  <si>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</si>
  <si>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</si>
  <si>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</si>
  <si>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</si>
  <si>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</si>
  <si>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</si>
  <si>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</si>
  <si>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</si>
  <si>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</si>
  <si>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</si>
  <si>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</si>
  <si>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</si>
  <si>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</si>
  <si>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</si>
  <si>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</si>
  <si>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</si>
  <si>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</si>
  <si>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</si>
  <si>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</si>
  <si>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</si>
  <si>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</si>
  <si>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</si>
  <si>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</si>
  <si>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</si>
  <si>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</si>
  <si>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</si>
  <si>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</si>
  <si>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</si>
  <si>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</si>
  <si>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</si>
  <si>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</si>
  <si>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</si>
  <si>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</si>
  <si>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</si>
  <si>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</si>
  <si>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</si>
  <si>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</si>
  <si>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</si>
  <si>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</si>
  <si>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</si>
  <si>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</si>
  <si>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</si>
  <si>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</si>
  <si>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</si>
  <si>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</si>
  <si>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</si>
  <si>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</si>
  <si>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</si>
  <si>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</si>
  <si>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</si>
  <si>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</si>
  <si>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</si>
  <si>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</si>
  <si>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</si>
  <si>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</si>
  <si>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</si>
  <si>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</si>
  <si>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</si>
  <si>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</si>
  <si>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</si>
  <si>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 xml:space="preserve">касса за 1 месяц </t>
  </si>
  <si>
    <t>утверж за 1 месяц</t>
  </si>
  <si>
    <t>утверж.за 2020г.</t>
  </si>
  <si>
    <t>утвер.на 2020г.</t>
  </si>
  <si>
    <t>Аренда земли</t>
  </si>
  <si>
    <t>Дох.от реал имущ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</si>
  <si>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</si>
  <si>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</si>
  <si>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</si>
  <si>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</si>
  <si>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</si>
  <si>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</si>
  <si>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0502</t>
  </si>
  <si>
    <t>Коммунальное хозяйство</t>
  </si>
  <si>
    <t>утверж за 4 мес</t>
  </si>
  <si>
    <t>по состоянию на 01 мая 2020 года.</t>
  </si>
  <si>
    <t>по состоянию на 01 июня 2020 года.</t>
  </si>
  <si>
    <t>утверж за 5 мес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</si>
</sst>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opLeftCell="A16" workbookViewId="0">
      <selection activeCell="A56" sqref="A56:B5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0" t="s">
        <v>1</v>
      </c>
      <c r="C4" s="80"/>
      <c r="D4" s="80"/>
      <c r="E4" s="80"/>
      <c r="F4" s="80"/>
      <c r="G4" s="80"/>
      <c r="H4" s="80"/>
    </row>
    <row r="5" spans="1:14">
      <c r="B5" s="80" t="s">
        <v>2</v>
      </c>
      <c r="C5" s="80"/>
      <c r="D5" s="80"/>
      <c r="E5" s="80"/>
      <c r="F5" s="80"/>
    </row>
    <row r="6" spans="1:14">
      <c r="C6" s="81" t="s">
        <v>67</v>
      </c>
      <c r="D6" s="81"/>
      <c r="E6" s="81"/>
      <c r="F6" s="81"/>
    </row>
    <row r="7" spans="1:14">
      <c r="A7" s="2"/>
      <c r="B7" s="2"/>
    </row>
    <row r="8" spans="1:14" ht="45.75" customHeight="1">
      <c r="A8" s="82" t="s">
        <v>3</v>
      </c>
      <c r="B8" s="83"/>
      <c r="C8" s="3" t="s">
        <v>4</v>
      </c>
      <c r="D8" s="4" t="s">
        <v>70</v>
      </c>
      <c r="E8" s="4" t="s">
        <v>69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SUM(D9/12*1)</f>
        <v>65008.333333333336</v>
      </c>
      <c r="F9" s="9">
        <v>35602</v>
      </c>
      <c r="G9" s="10">
        <f>F9/E9*100</f>
        <v>54.76528650173055</v>
      </c>
      <c r="H9" s="11">
        <f t="shared" ref="H9:H36" si="0">E9-F9</f>
        <v>29406.333333333336</v>
      </c>
    </row>
    <row r="10" spans="1:14">
      <c r="A10" s="12" t="s">
        <v>8</v>
      </c>
      <c r="B10" s="13"/>
      <c r="C10" s="8">
        <v>213</v>
      </c>
      <c r="D10" s="9">
        <v>234500</v>
      </c>
      <c r="E10" s="9">
        <f t="shared" ref="E10:E36" si="1">SUM(D10/12*1)</f>
        <v>19541.666666666668</v>
      </c>
      <c r="F10" s="9">
        <v>6288</v>
      </c>
      <c r="G10" s="10">
        <f>F10/E10*100</f>
        <v>32.177398720682298</v>
      </c>
      <c r="H10" s="11">
        <f t="shared" si="0"/>
        <v>13253.666666666668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3500</v>
      </c>
      <c r="F12" s="17">
        <v>4416</v>
      </c>
      <c r="G12" s="10">
        <f>F12/E12*100</f>
        <v>126.17142857142858</v>
      </c>
      <c r="H12" s="11">
        <f t="shared" si="0"/>
        <v>-916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/>
      <c r="G14" s="20"/>
      <c r="H14" s="11">
        <f>E14-F14</f>
        <v>175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>F15/E15*100</f>
        <v>0</v>
      </c>
      <c r="H15" s="11">
        <f t="shared" si="0"/>
        <v>4441.666666666667</v>
      </c>
    </row>
    <row r="16" spans="1:14">
      <c r="A16" s="47" t="s">
        <v>23</v>
      </c>
      <c r="B16" s="48"/>
      <c r="C16" s="25">
        <v>312</v>
      </c>
      <c r="D16" s="26">
        <v>25000</v>
      </c>
      <c r="E16" s="9">
        <f t="shared" si="1"/>
        <v>2083.3333333333335</v>
      </c>
      <c r="F16" s="26"/>
      <c r="G16" s="10">
        <f>SUM(F16/E16*100)</f>
        <v>0</v>
      </c>
      <c r="H16" s="11">
        <f t="shared" ref="H16" si="2">E16-F16</f>
        <v>2083.3333333333335</v>
      </c>
    </row>
    <row r="17" spans="1:8">
      <c r="A17" s="47" t="s">
        <v>15</v>
      </c>
      <c r="B17" s="48"/>
      <c r="C17" s="19" t="s">
        <v>16</v>
      </c>
      <c r="D17" s="9">
        <v>135000</v>
      </c>
      <c r="E17" s="9">
        <f t="shared" si="1"/>
        <v>11250</v>
      </c>
      <c r="F17" s="9">
        <v>19883.87</v>
      </c>
      <c r="G17" s="10">
        <f>F17/E17*100</f>
        <v>176.74551111111109</v>
      </c>
      <c r="H17" s="11">
        <f>E17-F17</f>
        <v>-8633.869999999999</v>
      </c>
    </row>
    <row r="18" spans="1:8">
      <c r="A18" s="47" t="s">
        <v>65</v>
      </c>
      <c r="B18" s="48"/>
      <c r="C18" s="19" t="s">
        <v>66</v>
      </c>
      <c r="D18" s="9">
        <v>500</v>
      </c>
      <c r="E18" s="9">
        <f t="shared" si="1"/>
        <v>41.666666666666664</v>
      </c>
      <c r="F18" s="9">
        <v>130.51</v>
      </c>
      <c r="G18" s="10">
        <f>F18/E18*100</f>
        <v>313.22399999999999</v>
      </c>
      <c r="H18" s="11">
        <f>E18-F18</f>
        <v>-88.843333333333334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1333.3333333333333</v>
      </c>
      <c r="F19" s="24">
        <v>0</v>
      </c>
      <c r="G19" s="10">
        <f>F19/E19*100</f>
        <v>0</v>
      </c>
      <c r="H19" s="11">
        <f>E19-F19</f>
        <v>1333.3333333333333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808.33333333333337</v>
      </c>
      <c r="F20" s="24">
        <v>0</v>
      </c>
      <c r="G20" s="10">
        <f>F20/E20*100</f>
        <v>0</v>
      </c>
      <c r="H20" s="11">
        <f t="shared" si="0"/>
        <v>808.33333333333337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291.66666666666669</v>
      </c>
      <c r="F21" s="9"/>
      <c r="G21" s="10">
        <f>F21/E21*100</f>
        <v>0</v>
      </c>
      <c r="H21" s="11">
        <f>E21-F21</f>
        <v>291.66666666666669</v>
      </c>
    </row>
    <row r="22" spans="1:8">
      <c r="A22" s="47" t="s">
        <v>23</v>
      </c>
      <c r="B22" s="48"/>
      <c r="C22" s="25">
        <v>312</v>
      </c>
      <c r="D22" s="26">
        <v>0</v>
      </c>
      <c r="E22" s="9">
        <f t="shared" si="1"/>
        <v>0</v>
      </c>
      <c r="F22" s="26"/>
      <c r="G22" s="10" t="e">
        <f>SUM(F22/E22*100)</f>
        <v>#DIV/0!</v>
      </c>
      <c r="H22" s="11">
        <f t="shared" ref="H22:H24" si="3">E22-F22</f>
        <v>0</v>
      </c>
    </row>
    <row r="23" spans="1:8" ht="12" customHeight="1">
      <c r="A23" s="84" t="s">
        <v>24</v>
      </c>
      <c r="B23" s="85"/>
      <c r="C23" s="25" t="s">
        <v>25</v>
      </c>
      <c r="D23" s="26">
        <v>74000</v>
      </c>
      <c r="E23" s="9">
        <f t="shared" si="1"/>
        <v>6166.666666666667</v>
      </c>
      <c r="F23" s="26">
        <v>20400</v>
      </c>
      <c r="G23" s="10">
        <f>SUM(F23/E23*100)</f>
        <v>330.81081081081084</v>
      </c>
      <c r="H23" s="11">
        <f t="shared" si="3"/>
        <v>-14233.333333333332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3091.6666666666665</v>
      </c>
      <c r="F24" s="26"/>
      <c r="G24" s="10">
        <f>F24/E24*100</f>
        <v>0</v>
      </c>
      <c r="H24" s="11">
        <f t="shared" si="3"/>
        <v>3091.6666666666665</v>
      </c>
    </row>
    <row r="25" spans="1:8" ht="12" customHeight="1">
      <c r="A25" s="84" t="s">
        <v>22</v>
      </c>
      <c r="B25" s="85"/>
      <c r="C25" s="25">
        <v>291</v>
      </c>
      <c r="D25" s="26">
        <v>35900</v>
      </c>
      <c r="E25" s="9">
        <f t="shared" si="1"/>
        <v>2991.6666666666665</v>
      </c>
      <c r="F25" s="26">
        <v>456</v>
      </c>
      <c r="G25" s="10">
        <f>SUM(F25/E25*100)</f>
        <v>15.242339832869082</v>
      </c>
      <c r="H25" s="11">
        <f>E25-F25</f>
        <v>2535.6666666666665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175</v>
      </c>
      <c r="F26" s="28"/>
      <c r="G26" s="10"/>
      <c r="H26" s="11">
        <f>E26-F26</f>
        <v>175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7616.666666666667</v>
      </c>
      <c r="F27" s="28">
        <v>0</v>
      </c>
      <c r="G27" s="10">
        <f>F27/E27*100</f>
        <v>0</v>
      </c>
      <c r="H27" s="11">
        <f t="shared" si="0"/>
        <v>7616.666666666667</v>
      </c>
    </row>
    <row r="28" spans="1:8">
      <c r="A28" s="86" t="s">
        <v>31</v>
      </c>
      <c r="B28" s="87"/>
      <c r="C28" s="27" t="s">
        <v>32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12" t="s">
        <v>33</v>
      </c>
      <c r="B29" s="13"/>
      <c r="C29" s="29" t="s">
        <v>34</v>
      </c>
      <c r="D29" s="9">
        <v>5000</v>
      </c>
      <c r="E29" s="9">
        <f t="shared" si="1"/>
        <v>416.66666666666669</v>
      </c>
      <c r="F29" s="9"/>
      <c r="G29" s="10">
        <f>SUM(F29/E29*100)</f>
        <v>0</v>
      </c>
      <c r="H29" s="11">
        <f>E29-F29</f>
        <v>416.66666666666669</v>
      </c>
    </row>
    <row r="30" spans="1:8">
      <c r="A30" s="12" t="s">
        <v>35</v>
      </c>
      <c r="B30" s="13"/>
      <c r="C30" s="29" t="s">
        <v>36</v>
      </c>
      <c r="D30" s="9">
        <v>286000</v>
      </c>
      <c r="E30" s="9">
        <f t="shared" si="1"/>
        <v>23833.333333333332</v>
      </c>
      <c r="F30" s="9"/>
      <c r="G30" s="10">
        <f>SUM(F30/E30*100)</f>
        <v>0</v>
      </c>
      <c r="H30" s="11">
        <f>E30-F30</f>
        <v>23833.333333333332</v>
      </c>
    </row>
    <row r="31" spans="1:8">
      <c r="A31" s="12" t="s">
        <v>33</v>
      </c>
      <c r="B31" s="13"/>
      <c r="C31" s="29" t="s">
        <v>37</v>
      </c>
      <c r="D31" s="9">
        <v>37500</v>
      </c>
      <c r="E31" s="9">
        <f t="shared" si="1"/>
        <v>3125</v>
      </c>
      <c r="F31" s="9"/>
      <c r="G31" s="10">
        <f>SUM(F31/E31*100)</f>
        <v>0</v>
      </c>
      <c r="H31" s="11">
        <f>E31-F31</f>
        <v>3125</v>
      </c>
    </row>
    <row r="32" spans="1:8">
      <c r="A32" s="12" t="s">
        <v>38</v>
      </c>
      <c r="B32" s="13"/>
      <c r="C32" s="29" t="s">
        <v>39</v>
      </c>
      <c r="D32" s="9">
        <v>835000</v>
      </c>
      <c r="E32" s="9">
        <f t="shared" si="1"/>
        <v>69583.333333333328</v>
      </c>
      <c r="F32" s="9">
        <v>0</v>
      </c>
      <c r="G32" s="10">
        <f>SUM(F32/E32*100)</f>
        <v>0</v>
      </c>
      <c r="H32" s="11">
        <f t="shared" si="0"/>
        <v>69583.333333333328</v>
      </c>
    </row>
    <row r="33" spans="1:8">
      <c r="A33" s="12" t="s">
        <v>40</v>
      </c>
      <c r="B33" s="13"/>
      <c r="C33" s="29" t="s">
        <v>41</v>
      </c>
      <c r="D33" s="9">
        <v>0</v>
      </c>
      <c r="E33" s="9">
        <f t="shared" si="1"/>
        <v>0</v>
      </c>
      <c r="F33" s="9"/>
      <c r="G33" s="10" t="e">
        <f>SUM(F33/E33*100)</f>
        <v>#DIV/0!</v>
      </c>
      <c r="H33" s="11">
        <f>E33-F33</f>
        <v>0</v>
      </c>
    </row>
    <row r="34" spans="1:8" ht="12.75" customHeight="1">
      <c r="A34" s="30" t="s">
        <v>42</v>
      </c>
      <c r="B34" s="31"/>
      <c r="C34" s="23"/>
      <c r="D34" s="28">
        <f>SUM(D9:D33)</f>
        <v>2705700</v>
      </c>
      <c r="E34" s="9">
        <f t="shared" si="1"/>
        <v>225475</v>
      </c>
      <c r="F34" s="28">
        <f>SUM(F9:F33)</f>
        <v>87176.37999999999</v>
      </c>
      <c r="G34" s="10">
        <f>F34/E34*100</f>
        <v>38.66343497061758</v>
      </c>
      <c r="H34" s="11">
        <f t="shared" si="0"/>
        <v>138298.62</v>
      </c>
    </row>
    <row r="35" spans="1:8">
      <c r="A35" s="32" t="s">
        <v>43</v>
      </c>
      <c r="B35" s="33"/>
      <c r="C35" s="8"/>
      <c r="D35" s="34">
        <v>646900</v>
      </c>
      <c r="E35" s="9">
        <f t="shared" si="1"/>
        <v>53908.333333333336</v>
      </c>
      <c r="F35" s="34">
        <v>24390</v>
      </c>
      <c r="G35" s="10">
        <f>F35/E35*100</f>
        <v>45.24346885144535</v>
      </c>
      <c r="H35" s="11">
        <f t="shared" si="0"/>
        <v>29518.333333333336</v>
      </c>
    </row>
    <row r="36" spans="1:8">
      <c r="A36" s="78" t="s">
        <v>44</v>
      </c>
      <c r="B36" s="79"/>
      <c r="C36" s="35"/>
      <c r="D36" s="36">
        <v>801800</v>
      </c>
      <c r="E36" s="9">
        <f t="shared" si="1"/>
        <v>66816.666666666672</v>
      </c>
      <c r="F36" s="36">
        <v>62786</v>
      </c>
      <c r="G36" s="10">
        <f>F36/E36*100</f>
        <v>93.967572960838112</v>
      </c>
      <c r="H36" s="37">
        <f t="shared" si="0"/>
        <v>4030.6666666666715</v>
      </c>
    </row>
    <row r="38" spans="1:8" ht="27" customHeight="1">
      <c r="A38" s="82" t="s">
        <v>45</v>
      </c>
      <c r="B38" s="83"/>
      <c r="C38" s="4" t="s">
        <v>71</v>
      </c>
      <c r="D38" s="4" t="s">
        <v>46</v>
      </c>
      <c r="E38" s="4" t="s">
        <v>47</v>
      </c>
      <c r="F38" s="4" t="s">
        <v>5</v>
      </c>
      <c r="G38" s="4" t="s">
        <v>48</v>
      </c>
      <c r="H38" s="4"/>
    </row>
    <row r="39" spans="1:8" ht="12.75" customHeight="1">
      <c r="A39" s="38" t="s">
        <v>49</v>
      </c>
      <c r="B39" s="39"/>
      <c r="C39" s="28">
        <v>838500</v>
      </c>
      <c r="D39" s="34">
        <f>SUM(C39/12*1)</f>
        <v>69875</v>
      </c>
      <c r="E39" s="28">
        <v>9733</v>
      </c>
      <c r="F39" s="28">
        <f t="shared" ref="F39:F44" si="4">SUM(E39/D39*100)</f>
        <v>13.929159212880144</v>
      </c>
      <c r="G39" s="40">
        <f>E39-D39</f>
        <v>-60142</v>
      </c>
      <c r="H39" s="41"/>
    </row>
    <row r="40" spans="1:8" ht="12.75" customHeight="1">
      <c r="A40" s="78" t="s">
        <v>50</v>
      </c>
      <c r="B40" s="79"/>
      <c r="C40" s="28">
        <v>0</v>
      </c>
      <c r="D40" s="34">
        <f t="shared" ref="D40:D55" si="5">SUM(C40/12*1)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>
      <c r="A41" s="78" t="s">
        <v>51</v>
      </c>
      <c r="B41" s="79"/>
      <c r="C41" s="28">
        <v>91400</v>
      </c>
      <c r="D41" s="34">
        <f t="shared" si="5"/>
        <v>7616.666666666667</v>
      </c>
      <c r="E41" s="28">
        <v>0</v>
      </c>
      <c r="F41" s="28">
        <f t="shared" si="4"/>
        <v>0</v>
      </c>
      <c r="G41" s="40">
        <f t="shared" ref="G41:G57" si="6">SUM(E41-D41)</f>
        <v>-7616.666666666667</v>
      </c>
      <c r="H41" s="41"/>
    </row>
    <row r="42" spans="1:8" ht="12.75" customHeight="1">
      <c r="A42" s="78" t="s">
        <v>52</v>
      </c>
      <c r="B42" s="79"/>
      <c r="C42" s="28">
        <v>286000</v>
      </c>
      <c r="D42" s="34">
        <f t="shared" si="5"/>
        <v>23833.333333333332</v>
      </c>
      <c r="E42" s="28">
        <v>0</v>
      </c>
      <c r="F42" s="28">
        <f t="shared" si="4"/>
        <v>0</v>
      </c>
      <c r="G42" s="40">
        <f>SUM(E42-D42)</f>
        <v>-23833.333333333332</v>
      </c>
      <c r="H42" s="41"/>
    </row>
    <row r="43" spans="1:8" ht="12.75" customHeight="1">
      <c r="A43" s="78" t="s">
        <v>53</v>
      </c>
      <c r="B43" s="79"/>
      <c r="C43" s="28">
        <v>700000</v>
      </c>
      <c r="D43" s="34">
        <f t="shared" si="5"/>
        <v>58333.333333333336</v>
      </c>
      <c r="E43" s="28">
        <v>0</v>
      </c>
      <c r="F43" s="28">
        <f t="shared" si="4"/>
        <v>0</v>
      </c>
      <c r="G43" s="40">
        <f t="shared" si="6"/>
        <v>-58333.333333333336</v>
      </c>
      <c r="H43" s="41"/>
    </row>
    <row r="44" spans="1:8" ht="12.75" customHeight="1">
      <c r="A44" s="78" t="s">
        <v>54</v>
      </c>
      <c r="B44" s="79"/>
      <c r="C44" s="28">
        <v>0</v>
      </c>
      <c r="D44" s="34">
        <f t="shared" si="5"/>
        <v>0</v>
      </c>
      <c r="E44" s="28">
        <v>0</v>
      </c>
      <c r="F44" s="28" t="e">
        <f t="shared" si="4"/>
        <v>#DIV/0!</v>
      </c>
      <c r="G44" s="40">
        <f>SUM(E44-D44)</f>
        <v>0</v>
      </c>
      <c r="H44" s="41"/>
    </row>
    <row r="45" spans="1:8" ht="12.75" customHeight="1">
      <c r="A45" s="78" t="s">
        <v>55</v>
      </c>
      <c r="B45" s="79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ht="12.75" customHeight="1">
      <c r="A46" s="78"/>
      <c r="B46" s="79"/>
      <c r="C46" s="28">
        <v>0</v>
      </c>
      <c r="D46" s="34">
        <f t="shared" si="5"/>
        <v>0</v>
      </c>
      <c r="E46" s="28">
        <v>0</v>
      </c>
      <c r="F46" s="28"/>
      <c r="G46" s="40">
        <f>SUM(E46-D46)</f>
        <v>0</v>
      </c>
      <c r="H46" s="41"/>
    </row>
    <row r="47" spans="1:8">
      <c r="A47" s="32" t="s">
        <v>56</v>
      </c>
      <c r="B47" s="42"/>
      <c r="C47" s="34">
        <v>18400</v>
      </c>
      <c r="D47" s="34">
        <f t="shared" si="5"/>
        <v>1533.3333333333333</v>
      </c>
      <c r="E47" s="34">
        <v>231</v>
      </c>
      <c r="F47" s="28">
        <f>E47/D47*100</f>
        <v>15.065217391304348</v>
      </c>
      <c r="G47" s="40">
        <f t="shared" si="6"/>
        <v>-1302.3333333333333</v>
      </c>
      <c r="H47" s="40"/>
    </row>
    <row r="48" spans="1:8" ht="12.75" customHeight="1">
      <c r="A48" s="43" t="s">
        <v>57</v>
      </c>
      <c r="B48" s="43"/>
      <c r="C48" s="34">
        <v>10000</v>
      </c>
      <c r="D48" s="34">
        <f t="shared" si="5"/>
        <v>833.33333333333337</v>
      </c>
      <c r="E48" s="34">
        <v>0</v>
      </c>
      <c r="F48" s="28">
        <f>E48/D48*100</f>
        <v>0</v>
      </c>
      <c r="G48" s="40">
        <f t="shared" si="6"/>
        <v>-833.33333333333337</v>
      </c>
      <c r="H48" s="40"/>
    </row>
    <row r="49" spans="1:8" ht="12.75" customHeight="1">
      <c r="A49" s="78" t="s">
        <v>58</v>
      </c>
      <c r="B49" s="79"/>
      <c r="C49" s="34">
        <v>28100</v>
      </c>
      <c r="D49" s="34">
        <f t="shared" si="5"/>
        <v>2341.6666666666665</v>
      </c>
      <c r="E49" s="34">
        <v>58</v>
      </c>
      <c r="F49" s="28">
        <f>E49/D49*100</f>
        <v>2.4768683274021353</v>
      </c>
      <c r="G49" s="40">
        <f t="shared" si="6"/>
        <v>-2283.6666666666665</v>
      </c>
      <c r="H49" s="40"/>
    </row>
    <row r="50" spans="1:8">
      <c r="A50" s="78" t="s">
        <v>59</v>
      </c>
      <c r="B50" s="79"/>
      <c r="C50" s="34">
        <v>143500</v>
      </c>
      <c r="D50" s="34">
        <f t="shared" si="5"/>
        <v>11958.333333333334</v>
      </c>
      <c r="E50" s="34">
        <v>0</v>
      </c>
      <c r="F50" s="28">
        <f>SUM(E50/D50*100)</f>
        <v>0</v>
      </c>
      <c r="G50" s="40">
        <f t="shared" si="6"/>
        <v>-11958.333333333334</v>
      </c>
      <c r="H50" s="40"/>
    </row>
    <row r="51" spans="1:8" ht="12.75" customHeight="1">
      <c r="A51" s="78" t="s">
        <v>60</v>
      </c>
      <c r="B51" s="79"/>
      <c r="C51" s="34">
        <v>441800</v>
      </c>
      <c r="D51" s="34">
        <f t="shared" si="5"/>
        <v>36816.666666666664</v>
      </c>
      <c r="E51" s="34">
        <v>3733</v>
      </c>
      <c r="F51" s="28">
        <f>SUM(E51/D51*100)</f>
        <v>10.139429606156632</v>
      </c>
      <c r="G51" s="40">
        <f t="shared" si="6"/>
        <v>-33083.666666666664</v>
      </c>
      <c r="H51" s="40"/>
    </row>
    <row r="52" spans="1:8" ht="12.75" customHeight="1">
      <c r="A52" s="78" t="s">
        <v>61</v>
      </c>
      <c r="B52" s="79"/>
      <c r="C52" s="34">
        <v>4000</v>
      </c>
      <c r="D52" s="34">
        <f t="shared" si="5"/>
        <v>333.33333333333331</v>
      </c>
      <c r="E52" s="34">
        <v>0</v>
      </c>
      <c r="F52" s="28"/>
      <c r="G52" s="40">
        <f t="shared" si="6"/>
        <v>-333.33333333333331</v>
      </c>
      <c r="H52" s="40"/>
    </row>
    <row r="53" spans="1:8" ht="12.75" customHeight="1">
      <c r="A53" s="78" t="s">
        <v>72</v>
      </c>
      <c r="B53" s="79"/>
      <c r="C53" s="34">
        <v>30000</v>
      </c>
      <c r="D53" s="34">
        <f t="shared" si="5"/>
        <v>2500</v>
      </c>
      <c r="E53" s="34">
        <v>0</v>
      </c>
      <c r="F53" s="34">
        <f>SUM(E53/D53*100)</f>
        <v>0</v>
      </c>
      <c r="G53" s="40">
        <f t="shared" ref="G53:G54" si="7">SUM(E53-D53)</f>
        <v>-2500</v>
      </c>
      <c r="H53" s="40"/>
    </row>
    <row r="54" spans="1:8" ht="12.75" customHeight="1">
      <c r="A54" s="78" t="s">
        <v>62</v>
      </c>
      <c r="B54" s="79"/>
      <c r="C54" s="34">
        <v>14000</v>
      </c>
      <c r="D54" s="34">
        <f t="shared" si="5"/>
        <v>1166.6666666666667</v>
      </c>
      <c r="E54" s="34">
        <v>0</v>
      </c>
      <c r="F54" s="34">
        <f>SUM(E54/D54*100)</f>
        <v>0</v>
      </c>
      <c r="G54" s="40">
        <f t="shared" si="7"/>
        <v>-1166.6666666666667</v>
      </c>
      <c r="H54" s="40"/>
    </row>
    <row r="55" spans="1:8" ht="12.75" customHeight="1">
      <c r="A55" s="78" t="s">
        <v>73</v>
      </c>
      <c r="B55" s="79"/>
      <c r="C55" s="34">
        <v>100000</v>
      </c>
      <c r="D55" s="34">
        <f t="shared" si="5"/>
        <v>8333.3333333333339</v>
      </c>
      <c r="E55" s="34">
        <v>0</v>
      </c>
      <c r="F55" s="34">
        <f>SUM(E55/D55*100)</f>
        <v>0</v>
      </c>
      <c r="G55" s="40">
        <f t="shared" si="6"/>
        <v>-8333.3333333333339</v>
      </c>
      <c r="H55" s="40"/>
    </row>
    <row r="56" spans="1:8">
      <c r="A56" s="78" t="s">
        <v>63</v>
      </c>
      <c r="B56" s="79"/>
      <c r="C56" s="34">
        <f>SUM(C47:C55)</f>
        <v>789800</v>
      </c>
      <c r="D56" s="34">
        <f>SUM(D47:D55)</f>
        <v>65816.666666666657</v>
      </c>
      <c r="E56" s="34">
        <f>SUM(E47:E55)</f>
        <v>4022</v>
      </c>
      <c r="F56" s="44">
        <f>SUM(E56/D56*100)</f>
        <v>6.1109141554824014</v>
      </c>
      <c r="G56" s="40">
        <f t="shared" si="6"/>
        <v>-61794.666666666657</v>
      </c>
      <c r="H56" s="40"/>
    </row>
    <row r="57" spans="1:8">
      <c r="A57" s="45" t="s">
        <v>64</v>
      </c>
      <c r="B57" s="46"/>
      <c r="C57" s="34">
        <f>SUM(C39,C56,C41,C42,C43,C44,C40,C46,C45)</f>
        <v>2705700</v>
      </c>
      <c r="D57" s="34">
        <f>SUM(D39+D40+D41+D42+D43+D56+D44+D45+D46)</f>
        <v>225475</v>
      </c>
      <c r="E57" s="34">
        <f>SUM(E39+E40+E41+E42+E43+E56+E44+E45+E46)</f>
        <v>13755</v>
      </c>
      <c r="F57" s="34">
        <f>E57/D57*100</f>
        <v>6.1004545958531988</v>
      </c>
      <c r="G57" s="40">
        <f t="shared" si="6"/>
        <v>-211720</v>
      </c>
      <c r="H57" s="40"/>
    </row>
    <row r="59" spans="1:8" ht="12.75" customHeight="1"/>
    <row r="60" spans="1:8">
      <c r="E60" s="77"/>
      <c r="F60" s="77"/>
    </row>
    <row r="61" spans="1:8" ht="12.75" customHeight="1"/>
    <row r="62" spans="1:8" ht="12.75" customHeight="1"/>
  </sheetData>
  <mergeCells count="25">
    <mergeCell ref="A42:B42"/>
    <mergeCell ref="B4:H4"/>
    <mergeCell ref="B5:F5"/>
    <mergeCell ref="C6:F6"/>
    <mergeCell ref="A8:B8"/>
    <mergeCell ref="A25:B25"/>
    <mergeCell ref="A28:B28"/>
    <mergeCell ref="A36:B36"/>
    <mergeCell ref="A38:B38"/>
    <mergeCell ref="A40:B40"/>
    <mergeCell ref="A41:B41"/>
    <mergeCell ref="A23:B23"/>
    <mergeCell ref="E60:F60"/>
    <mergeCell ref="A43:B43"/>
    <mergeCell ref="A44:B44"/>
    <mergeCell ref="A45:B45"/>
    <mergeCell ref="A46:B46"/>
    <mergeCell ref="A49:B49"/>
    <mergeCell ref="A50:B50"/>
    <mergeCell ref="A51:B51"/>
    <mergeCell ref="A52:B52"/>
    <mergeCell ref="A55:B55"/>
    <mergeCell ref="A56:B56"/>
    <mergeCell ref="A53:B53"/>
    <mergeCell ref="A54:B54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topLeftCell="A22" workbookViewId="0">
      <selection activeCell="F45" sqref="F4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0" t="s">
        <v>1</v>
      </c>
      <c r="C4" s="80"/>
      <c r="D4" s="80"/>
      <c r="E4" s="80"/>
      <c r="F4" s="80"/>
      <c r="G4" s="80"/>
      <c r="H4" s="80"/>
    </row>
    <row r="5" spans="1:14">
      <c r="B5" s="80" t="s">
        <v>2</v>
      </c>
      <c r="C5" s="80"/>
      <c r="D5" s="80"/>
      <c r="E5" s="80"/>
      <c r="F5" s="80"/>
    </row>
    <row r="6" spans="1:14">
      <c r="C6" s="81" t="s">
        <v>74</v>
      </c>
      <c r="D6" s="81"/>
      <c r="E6" s="81"/>
      <c r="F6" s="81"/>
    </row>
    <row r="7" spans="1:14">
      <c r="A7" s="2"/>
      <c r="B7" s="2"/>
    </row>
    <row r="8" spans="1:14" ht="45.75" customHeight="1">
      <c r="A8" s="82" t="s">
        <v>3</v>
      </c>
      <c r="B8" s="83"/>
      <c r="C8" s="51" t="s">
        <v>4</v>
      </c>
      <c r="D8" s="4" t="s">
        <v>70</v>
      </c>
      <c r="E8" s="4" t="s">
        <v>75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SUM(D9/12*2)</f>
        <v>130016.66666666667</v>
      </c>
      <c r="F9" s="9">
        <v>120647</v>
      </c>
      <c r="G9" s="10">
        <f>F9/E9*100</f>
        <v>92.793488014357123</v>
      </c>
      <c r="H9" s="11">
        <f t="shared" ref="H9:H36" si="0">E9-F9</f>
        <v>9369.6666666666715</v>
      </c>
    </row>
    <row r="10" spans="1:14">
      <c r="A10" s="54" t="s">
        <v>8</v>
      </c>
      <c r="B10" s="55"/>
      <c r="C10" s="8">
        <v>213</v>
      </c>
      <c r="D10" s="9">
        <v>234500</v>
      </c>
      <c r="E10" s="9">
        <f t="shared" ref="E10:E36" si="1">SUM(D10/12*2)</f>
        <v>39083.333333333336</v>
      </c>
      <c r="F10" s="9">
        <v>48599</v>
      </c>
      <c r="G10" s="10">
        <f>F10/E10*100</f>
        <v>124.34712153518123</v>
      </c>
      <c r="H10" s="11">
        <f t="shared" si="0"/>
        <v>-9515.6666666666642</v>
      </c>
    </row>
    <row r="11" spans="1:14">
      <c r="A11" s="54" t="s">
        <v>9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7000</v>
      </c>
      <c r="F12" s="17">
        <v>7330</v>
      </c>
      <c r="G12" s="10">
        <f>F12/E12*100</f>
        <v>104.71428571428572</v>
      </c>
      <c r="H12" s="11">
        <f t="shared" si="0"/>
        <v>-330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1980</v>
      </c>
      <c r="G14" s="20"/>
      <c r="H14" s="11">
        <f>E14-F14</f>
        <v>-1630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19100</v>
      </c>
      <c r="G15" s="10">
        <f>F15/E15*100</f>
        <v>215.00938086303938</v>
      </c>
      <c r="H15" s="11">
        <f t="shared" si="0"/>
        <v>-10216.666666666666</v>
      </c>
    </row>
    <row r="16" spans="1:14">
      <c r="A16" s="54" t="s">
        <v>23</v>
      </c>
      <c r="B16" s="55"/>
      <c r="C16" s="25">
        <v>312</v>
      </c>
      <c r="D16" s="26">
        <v>25000</v>
      </c>
      <c r="E16" s="9">
        <f t="shared" si="1"/>
        <v>4166.666666666667</v>
      </c>
      <c r="F16" s="26"/>
      <c r="G16" s="10">
        <f>SUM(F16/E16*100)</f>
        <v>0</v>
      </c>
      <c r="H16" s="11">
        <f t="shared" si="0"/>
        <v>4166.666666666667</v>
      </c>
    </row>
    <row r="17" spans="1:8">
      <c r="A17" s="54" t="s">
        <v>15</v>
      </c>
      <c r="B17" s="55"/>
      <c r="C17" s="19" t="s">
        <v>16</v>
      </c>
      <c r="D17" s="9">
        <v>135000</v>
      </c>
      <c r="E17" s="9">
        <f t="shared" si="1"/>
        <v>22500</v>
      </c>
      <c r="F17" s="9">
        <v>43370</v>
      </c>
      <c r="G17" s="10">
        <f>F17/E17*100</f>
        <v>192.75555555555556</v>
      </c>
      <c r="H17" s="11">
        <f>E17-F17</f>
        <v>-20870</v>
      </c>
    </row>
    <row r="18" spans="1:8">
      <c r="A18" s="54" t="s">
        <v>65</v>
      </c>
      <c r="B18" s="55"/>
      <c r="C18" s="19" t="s">
        <v>66</v>
      </c>
      <c r="D18" s="9">
        <v>500</v>
      </c>
      <c r="E18" s="9">
        <f t="shared" si="1"/>
        <v>83.333333333333329</v>
      </c>
      <c r="F18" s="9">
        <v>130.51</v>
      </c>
      <c r="G18" s="10">
        <f>F18/E18*100</f>
        <v>156.61199999999999</v>
      </c>
      <c r="H18" s="11">
        <f>E18-F18</f>
        <v>-47.176666666666662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2666.6666666666665</v>
      </c>
      <c r="F19" s="24">
        <v>0</v>
      </c>
      <c r="G19" s="10">
        <f>F19/E19*100</f>
        <v>0</v>
      </c>
      <c r="H19" s="11">
        <f>E19-F19</f>
        <v>2666.6666666666665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1616.6666666666667</v>
      </c>
      <c r="F20" s="24">
        <v>0</v>
      </c>
      <c r="G20" s="10">
        <f>F20/E20*100</f>
        <v>0</v>
      </c>
      <c r="H20" s="11">
        <f t="shared" si="0"/>
        <v>1616.6666666666667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583.33333333333337</v>
      </c>
      <c r="F21" s="9"/>
      <c r="G21" s="10">
        <f>F21/E21*100</f>
        <v>0</v>
      </c>
      <c r="H21" s="11">
        <f>E21-F21</f>
        <v>583.33333333333337</v>
      </c>
    </row>
    <row r="22" spans="1:8">
      <c r="A22" s="54" t="s">
        <v>23</v>
      </c>
      <c r="B22" s="55"/>
      <c r="C22" s="25">
        <v>312</v>
      </c>
      <c r="D22" s="26">
        <v>0</v>
      </c>
      <c r="E22" s="9">
        <f t="shared" si="1"/>
        <v>0</v>
      </c>
      <c r="F22" s="26"/>
      <c r="G22" s="10" t="e">
        <f>SUM(F22/E22*100)</f>
        <v>#DIV/0!</v>
      </c>
      <c r="H22" s="11">
        <f t="shared" ref="H22:H24" si="2">E22-F22</f>
        <v>0</v>
      </c>
    </row>
    <row r="23" spans="1:8" ht="12" customHeight="1">
      <c r="A23" s="84" t="s">
        <v>24</v>
      </c>
      <c r="B23" s="85"/>
      <c r="C23" s="25" t="s">
        <v>25</v>
      </c>
      <c r="D23" s="26">
        <v>74000</v>
      </c>
      <c r="E23" s="9">
        <f t="shared" si="1"/>
        <v>12333.333333333334</v>
      </c>
      <c r="F23" s="26">
        <v>20400</v>
      </c>
      <c r="G23" s="10">
        <f>SUM(F23/E23*100)</f>
        <v>165.40540540540542</v>
      </c>
      <c r="H23" s="11">
        <f t="shared" si="2"/>
        <v>-8066.6666666666661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6183.333333333333</v>
      </c>
      <c r="F24" s="26"/>
      <c r="G24" s="10">
        <f>F24/E24*100</f>
        <v>0</v>
      </c>
      <c r="H24" s="11">
        <f t="shared" si="2"/>
        <v>6183.333333333333</v>
      </c>
    </row>
    <row r="25" spans="1:8" ht="12" customHeight="1">
      <c r="A25" s="84" t="s">
        <v>22</v>
      </c>
      <c r="B25" s="85"/>
      <c r="C25" s="25">
        <v>291</v>
      </c>
      <c r="D25" s="26">
        <v>35900</v>
      </c>
      <c r="E25" s="9">
        <f t="shared" si="1"/>
        <v>5983.333333333333</v>
      </c>
      <c r="F25" s="26">
        <v>19459</v>
      </c>
      <c r="G25" s="10">
        <f>SUM(F25/E25*100)</f>
        <v>325.22005571030644</v>
      </c>
      <c r="H25" s="11">
        <f>E25-F25</f>
        <v>-13475.666666666668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350</v>
      </c>
      <c r="F26" s="28"/>
      <c r="G26" s="10"/>
      <c r="H26" s="11">
        <f>E26-F26</f>
        <v>350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15233.333333333334</v>
      </c>
      <c r="F27" s="28">
        <v>0</v>
      </c>
      <c r="G27" s="10">
        <f>F27/E27*100</f>
        <v>0</v>
      </c>
      <c r="H27" s="11">
        <f t="shared" si="0"/>
        <v>15233.333333333334</v>
      </c>
    </row>
    <row r="28" spans="1:8">
      <c r="A28" s="86" t="s">
        <v>31</v>
      </c>
      <c r="B28" s="87"/>
      <c r="C28" s="27" t="s">
        <v>32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54" t="s">
        <v>33</v>
      </c>
      <c r="B29" s="55"/>
      <c r="C29" s="29" t="s">
        <v>34</v>
      </c>
      <c r="D29" s="9">
        <v>5000</v>
      </c>
      <c r="E29" s="9">
        <f t="shared" si="1"/>
        <v>833.33333333333337</v>
      </c>
      <c r="F29" s="9"/>
      <c r="G29" s="10">
        <f>SUM(F29/E29*100)</f>
        <v>0</v>
      </c>
      <c r="H29" s="11">
        <f>E29-F29</f>
        <v>833.33333333333337</v>
      </c>
    </row>
    <row r="30" spans="1:8">
      <c r="A30" s="54" t="s">
        <v>35</v>
      </c>
      <c r="B30" s="55"/>
      <c r="C30" s="29" t="s">
        <v>36</v>
      </c>
      <c r="D30" s="9">
        <v>286000</v>
      </c>
      <c r="E30" s="9">
        <f t="shared" si="1"/>
        <v>47666.666666666664</v>
      </c>
      <c r="F30" s="9">
        <v>60000</v>
      </c>
      <c r="G30" s="10">
        <f>SUM(F30/E30*100)</f>
        <v>125.87412587412588</v>
      </c>
      <c r="H30" s="11">
        <f>E30-F30</f>
        <v>-12333.333333333336</v>
      </c>
    </row>
    <row r="31" spans="1:8">
      <c r="A31" s="54" t="s">
        <v>33</v>
      </c>
      <c r="B31" s="55"/>
      <c r="C31" s="29" t="s">
        <v>37</v>
      </c>
      <c r="D31" s="9">
        <v>37500</v>
      </c>
      <c r="E31" s="9">
        <f t="shared" si="1"/>
        <v>6250</v>
      </c>
      <c r="F31" s="9"/>
      <c r="G31" s="10">
        <f>SUM(F31/E31*100)</f>
        <v>0</v>
      </c>
      <c r="H31" s="11">
        <f>E31-F31</f>
        <v>6250</v>
      </c>
    </row>
    <row r="32" spans="1:8">
      <c r="A32" s="54" t="s">
        <v>38</v>
      </c>
      <c r="B32" s="55"/>
      <c r="C32" s="29" t="s">
        <v>39</v>
      </c>
      <c r="D32" s="9">
        <v>835000</v>
      </c>
      <c r="E32" s="9">
        <f t="shared" si="1"/>
        <v>139166.66666666666</v>
      </c>
      <c r="F32" s="9">
        <v>68865</v>
      </c>
      <c r="G32" s="10">
        <f>SUM(F32/E32*100)</f>
        <v>49.483832335329346</v>
      </c>
      <c r="H32" s="11">
        <f t="shared" si="0"/>
        <v>70301.666666666657</v>
      </c>
    </row>
    <row r="33" spans="1:8">
      <c r="A33" s="54" t="s">
        <v>40</v>
      </c>
      <c r="B33" s="55"/>
      <c r="C33" s="29" t="s">
        <v>41</v>
      </c>
      <c r="D33" s="9">
        <v>0</v>
      </c>
      <c r="E33" s="9">
        <f t="shared" si="1"/>
        <v>0</v>
      </c>
      <c r="F33" s="9"/>
      <c r="G33" s="10" t="e">
        <f>SUM(F33/E33*100)</f>
        <v>#DIV/0!</v>
      </c>
      <c r="H33" s="11">
        <f>E33-F33</f>
        <v>0</v>
      </c>
    </row>
    <row r="34" spans="1:8" ht="12.75" customHeight="1">
      <c r="A34" s="52" t="s">
        <v>42</v>
      </c>
      <c r="B34" s="53"/>
      <c r="C34" s="23"/>
      <c r="D34" s="28">
        <f>SUM(D9:D33)</f>
        <v>2705700</v>
      </c>
      <c r="E34" s="9">
        <f t="shared" si="1"/>
        <v>450950</v>
      </c>
      <c r="F34" s="28">
        <f>SUM(F9:F33)</f>
        <v>409880.51</v>
      </c>
      <c r="G34" s="10">
        <f>F34/E34*100</f>
        <v>90.892673245370887</v>
      </c>
      <c r="H34" s="11">
        <f t="shared" si="0"/>
        <v>41069.489999999991</v>
      </c>
    </row>
    <row r="35" spans="1:8">
      <c r="A35" s="49" t="s">
        <v>43</v>
      </c>
      <c r="B35" s="50"/>
      <c r="C35" s="8"/>
      <c r="D35" s="34">
        <v>646900</v>
      </c>
      <c r="E35" s="9">
        <f t="shared" si="1"/>
        <v>107816.66666666667</v>
      </c>
      <c r="F35" s="34">
        <v>111570</v>
      </c>
      <c r="G35" s="10">
        <f>F35/E35*100</f>
        <v>103.48121811717421</v>
      </c>
      <c r="H35" s="11">
        <f t="shared" si="0"/>
        <v>-3753.3333333333285</v>
      </c>
    </row>
    <row r="36" spans="1:8">
      <c r="A36" s="78" t="s">
        <v>44</v>
      </c>
      <c r="B36" s="79"/>
      <c r="C36" s="35"/>
      <c r="D36" s="36">
        <v>801800</v>
      </c>
      <c r="E36" s="9">
        <f t="shared" si="1"/>
        <v>133633.33333333334</v>
      </c>
      <c r="F36" s="36">
        <v>169447</v>
      </c>
      <c r="G36" s="10">
        <f>F36/E36*100</f>
        <v>126.79995011224743</v>
      </c>
      <c r="H36" s="37">
        <f t="shared" si="0"/>
        <v>-35813.666666666657</v>
      </c>
    </row>
    <row r="38" spans="1:8" ht="27" customHeight="1">
      <c r="A38" s="82" t="s">
        <v>45</v>
      </c>
      <c r="B38" s="83"/>
      <c r="C38" s="4" t="s">
        <v>71</v>
      </c>
      <c r="D38" s="4" t="s">
        <v>46</v>
      </c>
      <c r="E38" s="4" t="s">
        <v>47</v>
      </c>
      <c r="F38" s="4" t="s">
        <v>5</v>
      </c>
      <c r="G38" s="4" t="s">
        <v>48</v>
      </c>
      <c r="H38" s="4"/>
    </row>
    <row r="39" spans="1:8" ht="12.75" customHeight="1">
      <c r="A39" s="38" t="s">
        <v>49</v>
      </c>
      <c r="B39" s="39"/>
      <c r="C39" s="28">
        <v>838500</v>
      </c>
      <c r="D39" s="34">
        <f>SUM(C39/12*2)</f>
        <v>139750</v>
      </c>
      <c r="E39" s="28">
        <v>139750</v>
      </c>
      <c r="F39" s="28">
        <f t="shared" ref="F39:F43" si="3">SUM(E39/D39*100)</f>
        <v>100</v>
      </c>
      <c r="G39" s="40">
        <f>E39-D39</f>
        <v>0</v>
      </c>
      <c r="H39" s="41"/>
    </row>
    <row r="40" spans="1:8" ht="12.75" customHeight="1">
      <c r="A40" s="78" t="s">
        <v>50</v>
      </c>
      <c r="B40" s="79"/>
      <c r="C40" s="28">
        <v>0</v>
      </c>
      <c r="D40" s="34">
        <f t="shared" ref="D40:D55" si="4">SUM(C40/12*2)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>
      <c r="A41" s="78" t="s">
        <v>51</v>
      </c>
      <c r="B41" s="79"/>
      <c r="C41" s="28">
        <v>91400</v>
      </c>
      <c r="D41" s="34">
        <f t="shared" si="4"/>
        <v>15233.333333333334</v>
      </c>
      <c r="E41" s="28">
        <v>0</v>
      </c>
      <c r="F41" s="28">
        <f t="shared" si="3"/>
        <v>0</v>
      </c>
      <c r="G41" s="40">
        <f t="shared" ref="G41:G57" si="5">SUM(E41-D41)</f>
        <v>-15233.333333333334</v>
      </c>
      <c r="H41" s="41"/>
    </row>
    <row r="42" spans="1:8" ht="12.75" customHeight="1">
      <c r="A42" s="78" t="s">
        <v>52</v>
      </c>
      <c r="B42" s="79"/>
      <c r="C42" s="28">
        <v>286000</v>
      </c>
      <c r="D42" s="34">
        <f t="shared" si="4"/>
        <v>47666.666666666664</v>
      </c>
      <c r="E42" s="28">
        <v>60000</v>
      </c>
      <c r="F42" s="28">
        <f t="shared" si="3"/>
        <v>125.87412587412588</v>
      </c>
      <c r="G42" s="40">
        <f>SUM(E42-D42)</f>
        <v>12333.333333333336</v>
      </c>
      <c r="H42" s="41"/>
    </row>
    <row r="43" spans="1:8" ht="12.75" customHeight="1">
      <c r="A43" s="78" t="s">
        <v>53</v>
      </c>
      <c r="B43" s="79"/>
      <c r="C43" s="28">
        <v>700000</v>
      </c>
      <c r="D43" s="34">
        <f t="shared" si="4"/>
        <v>116666.66666666667</v>
      </c>
      <c r="E43" s="28">
        <v>175000</v>
      </c>
      <c r="F43" s="28">
        <f t="shared" si="3"/>
        <v>150</v>
      </c>
      <c r="G43" s="40">
        <f t="shared" si="5"/>
        <v>58333.333333333328</v>
      </c>
      <c r="H43" s="41"/>
    </row>
    <row r="44" spans="1:8" ht="12.75" customHeight="1">
      <c r="A44" s="78" t="s">
        <v>54</v>
      </c>
      <c r="B44" s="79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8" t="s">
        <v>55</v>
      </c>
      <c r="B45" s="79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ht="12.75" customHeight="1">
      <c r="A46" s="78"/>
      <c r="B46" s="79"/>
      <c r="C46" s="28">
        <v>0</v>
      </c>
      <c r="D46" s="34">
        <f t="shared" si="4"/>
        <v>0</v>
      </c>
      <c r="E46" s="28">
        <v>0</v>
      </c>
      <c r="F46" s="28"/>
      <c r="G46" s="40">
        <f>SUM(E46-D46)</f>
        <v>0</v>
      </c>
      <c r="H46" s="41"/>
    </row>
    <row r="47" spans="1:8">
      <c r="A47" s="49" t="s">
        <v>56</v>
      </c>
      <c r="B47" s="42"/>
      <c r="C47" s="34">
        <v>18400</v>
      </c>
      <c r="D47" s="34">
        <f t="shared" si="4"/>
        <v>3066.6666666666665</v>
      </c>
      <c r="E47" s="34">
        <v>1514</v>
      </c>
      <c r="F47" s="28">
        <f>E47/D47*100</f>
        <v>49.369565217391312</v>
      </c>
      <c r="G47" s="40">
        <f t="shared" si="5"/>
        <v>-1552.6666666666665</v>
      </c>
      <c r="H47" s="40"/>
    </row>
    <row r="48" spans="1:8" ht="12.75" customHeight="1">
      <c r="A48" s="43" t="s">
        <v>57</v>
      </c>
      <c r="B48" s="43"/>
      <c r="C48" s="34">
        <v>10000</v>
      </c>
      <c r="D48" s="34">
        <f t="shared" si="4"/>
        <v>1666.6666666666667</v>
      </c>
      <c r="E48" s="34">
        <v>1145</v>
      </c>
      <c r="F48" s="28">
        <f>E48/D48*100</f>
        <v>68.699999999999989</v>
      </c>
      <c r="G48" s="40">
        <f t="shared" si="5"/>
        <v>-521.66666666666674</v>
      </c>
      <c r="H48" s="40"/>
    </row>
    <row r="49" spans="1:8" ht="12.75" customHeight="1">
      <c r="A49" s="78" t="s">
        <v>58</v>
      </c>
      <c r="B49" s="79"/>
      <c r="C49" s="34">
        <v>28100</v>
      </c>
      <c r="D49" s="34">
        <f t="shared" si="4"/>
        <v>4683.333333333333</v>
      </c>
      <c r="E49" s="34">
        <v>429</v>
      </c>
      <c r="F49" s="28">
        <f>E49/D49*100</f>
        <v>9.1601423487544498</v>
      </c>
      <c r="G49" s="40">
        <f t="shared" si="5"/>
        <v>-4254.333333333333</v>
      </c>
      <c r="H49" s="40"/>
    </row>
    <row r="50" spans="1:8">
      <c r="A50" s="78" t="s">
        <v>59</v>
      </c>
      <c r="B50" s="79"/>
      <c r="C50" s="34">
        <v>143500</v>
      </c>
      <c r="D50" s="34">
        <f t="shared" si="4"/>
        <v>23916.666666666668</v>
      </c>
      <c r="E50" s="34">
        <v>27043</v>
      </c>
      <c r="F50" s="28">
        <f>SUM(E50/D50*100)</f>
        <v>113.07177700348431</v>
      </c>
      <c r="G50" s="40">
        <f t="shared" si="5"/>
        <v>3126.3333333333321</v>
      </c>
      <c r="H50" s="40"/>
    </row>
    <row r="51" spans="1:8" ht="12.75" customHeight="1">
      <c r="A51" s="78" t="s">
        <v>60</v>
      </c>
      <c r="B51" s="79"/>
      <c r="C51" s="34">
        <v>441800</v>
      </c>
      <c r="D51" s="34">
        <f t="shared" si="4"/>
        <v>73633.333333333328</v>
      </c>
      <c r="E51" s="34">
        <v>18047</v>
      </c>
      <c r="F51" s="28">
        <f>SUM(E51/D51*100)</f>
        <v>24.509280217292893</v>
      </c>
      <c r="G51" s="40">
        <f t="shared" si="5"/>
        <v>-55586.333333333328</v>
      </c>
      <c r="H51" s="40"/>
    </row>
    <row r="52" spans="1:8" ht="12.75" customHeight="1">
      <c r="A52" s="78" t="s">
        <v>61</v>
      </c>
      <c r="B52" s="79"/>
      <c r="C52" s="34">
        <v>4000</v>
      </c>
      <c r="D52" s="34">
        <f t="shared" si="4"/>
        <v>666.66666666666663</v>
      </c>
      <c r="E52" s="34">
        <v>0</v>
      </c>
      <c r="F52" s="28"/>
      <c r="G52" s="40">
        <f t="shared" si="5"/>
        <v>-666.66666666666663</v>
      </c>
      <c r="H52" s="40"/>
    </row>
    <row r="53" spans="1:8" ht="12.75" customHeight="1">
      <c r="A53" s="78" t="s">
        <v>72</v>
      </c>
      <c r="B53" s="79"/>
      <c r="C53" s="34">
        <v>30000</v>
      </c>
      <c r="D53" s="34">
        <f t="shared" si="4"/>
        <v>5000</v>
      </c>
      <c r="E53" s="34">
        <v>0</v>
      </c>
      <c r="F53" s="34">
        <f>SUM(E53/D53*100)</f>
        <v>0</v>
      </c>
      <c r="G53" s="40">
        <f t="shared" ref="G53:G54" si="6">SUM(E53-D53)</f>
        <v>-5000</v>
      </c>
      <c r="H53" s="40"/>
    </row>
    <row r="54" spans="1:8" ht="12.75" customHeight="1">
      <c r="A54" s="78" t="s">
        <v>62</v>
      </c>
      <c r="B54" s="79"/>
      <c r="C54" s="34">
        <v>14000</v>
      </c>
      <c r="D54" s="34">
        <f t="shared" si="4"/>
        <v>2333.3333333333335</v>
      </c>
      <c r="E54" s="34">
        <v>0</v>
      </c>
      <c r="F54" s="34">
        <f>SUM(E54/D54*100)</f>
        <v>0</v>
      </c>
      <c r="G54" s="40">
        <f t="shared" si="6"/>
        <v>-2333.3333333333335</v>
      </c>
      <c r="H54" s="40"/>
    </row>
    <row r="55" spans="1:8" ht="12.75" customHeight="1">
      <c r="A55" s="78" t="s">
        <v>73</v>
      </c>
      <c r="B55" s="79"/>
      <c r="C55" s="34">
        <v>100000</v>
      </c>
      <c r="D55" s="34">
        <f t="shared" si="4"/>
        <v>16666.666666666668</v>
      </c>
      <c r="E55" s="34">
        <v>0</v>
      </c>
      <c r="F55" s="34">
        <f>SUM(E55/D55*100)</f>
        <v>0</v>
      </c>
      <c r="G55" s="40">
        <f t="shared" si="5"/>
        <v>-16666.666666666668</v>
      </c>
      <c r="H55" s="40"/>
    </row>
    <row r="56" spans="1:8">
      <c r="A56" s="78" t="s">
        <v>63</v>
      </c>
      <c r="B56" s="79"/>
      <c r="C56" s="34">
        <f>SUM(C47:C55)</f>
        <v>789800</v>
      </c>
      <c r="D56" s="34">
        <f>SUM(D47:D55)</f>
        <v>131633.33333333331</v>
      </c>
      <c r="E56" s="34">
        <f>SUM(E47:E55)</f>
        <v>48178</v>
      </c>
      <c r="F56" s="44">
        <f>SUM(E56/D56*100)</f>
        <v>36.6001519371993</v>
      </c>
      <c r="G56" s="40">
        <f t="shared" si="5"/>
        <v>-83455.333333333314</v>
      </c>
      <c r="H56" s="40"/>
    </row>
    <row r="57" spans="1:8">
      <c r="A57" s="45" t="s">
        <v>64</v>
      </c>
      <c r="B57" s="46"/>
      <c r="C57" s="34">
        <f>SUM(C39,C56,C41,C42,C43,C44,C40,C46,C45)</f>
        <v>2705700</v>
      </c>
      <c r="D57" s="34">
        <f>SUM(D39+D40+D41+D42+D43+D56+D44+D45+D46)</f>
        <v>450950</v>
      </c>
      <c r="E57" s="34">
        <f>SUM(E39+E40+E41+E42+E43+E56+E44+E45+E46)</f>
        <v>422928</v>
      </c>
      <c r="F57" s="34">
        <f>E57/D57*100</f>
        <v>93.786007317884469</v>
      </c>
      <c r="G57" s="40">
        <f t="shared" si="5"/>
        <v>-28022</v>
      </c>
      <c r="H57" s="40"/>
    </row>
    <row r="59" spans="1:8" ht="12.75" customHeight="1"/>
    <row r="60" spans="1:8">
      <c r="E60" s="77"/>
      <c r="F60" s="77"/>
    </row>
    <row r="61" spans="1:8" ht="12.75" customHeight="1"/>
    <row r="62" spans="1:8" ht="12.75" customHeight="1"/>
  </sheetData>
  <mergeCells count="25">
    <mergeCell ref="E60:F60"/>
    <mergeCell ref="A51:B51"/>
    <mergeCell ref="A52:B52"/>
    <mergeCell ref="A53:B53"/>
    <mergeCell ref="A54:B54"/>
    <mergeCell ref="A55:B55"/>
    <mergeCell ref="A56:B56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5:B25"/>
    <mergeCell ref="B4:H4"/>
    <mergeCell ref="B5:F5"/>
    <mergeCell ref="C6:F6"/>
    <mergeCell ref="A8:B8"/>
    <mergeCell ref="A23:B23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opLeftCell="A22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0" t="s">
        <v>1</v>
      </c>
      <c r="C4" s="80"/>
      <c r="D4" s="80"/>
      <c r="E4" s="80"/>
      <c r="F4" s="80"/>
      <c r="G4" s="80"/>
      <c r="H4" s="80"/>
    </row>
    <row r="5" spans="1:14">
      <c r="B5" s="80" t="s">
        <v>2</v>
      </c>
      <c r="C5" s="80"/>
      <c r="D5" s="80"/>
      <c r="E5" s="80"/>
      <c r="F5" s="80"/>
    </row>
    <row r="6" spans="1:14">
      <c r="C6" s="81" t="s">
        <v>77</v>
      </c>
      <c r="D6" s="81"/>
      <c r="E6" s="81"/>
      <c r="F6" s="81"/>
    </row>
    <row r="7" spans="1:14">
      <c r="A7" s="2"/>
      <c r="B7" s="2"/>
    </row>
    <row r="8" spans="1:14" ht="45.75" customHeight="1">
      <c r="A8" s="82" t="s">
        <v>3</v>
      </c>
      <c r="B8" s="83"/>
      <c r="C8" s="58" t="s">
        <v>4</v>
      </c>
      <c r="D8" s="4" t="s">
        <v>70</v>
      </c>
      <c r="E8" s="4" t="s">
        <v>78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SUM(D9/12*3)</f>
        <v>195025</v>
      </c>
      <c r="F9" s="9">
        <v>182427</v>
      </c>
      <c r="G9" s="10">
        <f>F9/E9*100</f>
        <v>93.540315344186638</v>
      </c>
      <c r="H9" s="11">
        <f t="shared" ref="H9:H37" si="0">E9-F9</f>
        <v>12598</v>
      </c>
    </row>
    <row r="10" spans="1:14">
      <c r="A10" s="61" t="s">
        <v>8</v>
      </c>
      <c r="B10" s="62"/>
      <c r="C10" s="8">
        <v>213</v>
      </c>
      <c r="D10" s="9">
        <v>234500</v>
      </c>
      <c r="E10" s="9">
        <f t="shared" ref="E10:E37" si="1">SUM(D10/12*3)</f>
        <v>58625</v>
      </c>
      <c r="F10" s="9">
        <v>66155</v>
      </c>
      <c r="G10" s="10">
        <f>F10/E10*100</f>
        <v>112.84434968017058</v>
      </c>
      <c r="H10" s="11">
        <f t="shared" si="0"/>
        <v>-7530</v>
      </c>
    </row>
    <row r="11" spans="1:14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10500</v>
      </c>
      <c r="F12" s="17">
        <v>10301</v>
      </c>
      <c r="G12" s="10">
        <f>F12/E12*100</f>
        <v>98.104761904761901</v>
      </c>
      <c r="H12" s="11">
        <f t="shared" si="0"/>
        <v>199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4080</v>
      </c>
      <c r="E14" s="9">
        <f t="shared" si="1"/>
        <v>1020</v>
      </c>
      <c r="F14" s="9">
        <v>1980</v>
      </c>
      <c r="G14" s="20"/>
      <c r="H14" s="11">
        <f>E14-F14</f>
        <v>-960</v>
      </c>
    </row>
    <row r="15" spans="1:14">
      <c r="A15" s="14" t="s">
        <v>17</v>
      </c>
      <c r="B15" s="15"/>
      <c r="C15" s="19" t="s">
        <v>18</v>
      </c>
      <c r="D15" s="9">
        <v>51320</v>
      </c>
      <c r="E15" s="9">
        <f t="shared" si="1"/>
        <v>12830</v>
      </c>
      <c r="F15" s="9">
        <v>21100</v>
      </c>
      <c r="G15" s="10">
        <f>F15/E15*100</f>
        <v>164.45830085736554</v>
      </c>
      <c r="H15" s="11">
        <f t="shared" si="0"/>
        <v>-8270</v>
      </c>
    </row>
    <row r="16" spans="1:14">
      <c r="A16" s="61" t="s">
        <v>23</v>
      </c>
      <c r="B16" s="62"/>
      <c r="C16" s="25">
        <v>312</v>
      </c>
      <c r="D16" s="26">
        <v>25000</v>
      </c>
      <c r="E16" s="9">
        <f t="shared" si="1"/>
        <v>6250</v>
      </c>
      <c r="F16" s="26"/>
      <c r="G16" s="10">
        <f>SUM(F16/E16*100)</f>
        <v>0</v>
      </c>
      <c r="H16" s="11">
        <f t="shared" si="0"/>
        <v>6250</v>
      </c>
    </row>
    <row r="17" spans="1:8">
      <c r="A17" s="61" t="s">
        <v>15</v>
      </c>
      <c r="B17" s="62"/>
      <c r="C17" s="19" t="s">
        <v>16</v>
      </c>
      <c r="D17" s="9">
        <v>135000</v>
      </c>
      <c r="E17" s="9">
        <f t="shared" si="1"/>
        <v>33750</v>
      </c>
      <c r="F17" s="9">
        <v>76535</v>
      </c>
      <c r="G17" s="10">
        <f>F17/E17*100</f>
        <v>226.77037037037039</v>
      </c>
      <c r="H17" s="11">
        <f>E17-F17</f>
        <v>-42785</v>
      </c>
    </row>
    <row r="18" spans="1:8">
      <c r="A18" s="61" t="s">
        <v>65</v>
      </c>
      <c r="B18" s="62"/>
      <c r="C18" s="19" t="s">
        <v>66</v>
      </c>
      <c r="D18" s="9">
        <v>500</v>
      </c>
      <c r="E18" s="9">
        <f t="shared" si="1"/>
        <v>125</v>
      </c>
      <c r="F18" s="9">
        <v>214</v>
      </c>
      <c r="G18" s="10">
        <f>F18/E18*100</f>
        <v>171.2</v>
      </c>
      <c r="H18" s="11">
        <f>E18-F18</f>
        <v>-89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4000</v>
      </c>
      <c r="F19" s="24">
        <v>6820</v>
      </c>
      <c r="G19" s="10">
        <f>F19/E19*100</f>
        <v>170.5</v>
      </c>
      <c r="H19" s="11">
        <f>E19-F19</f>
        <v>-2820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2425</v>
      </c>
      <c r="F20" s="24">
        <v>0</v>
      </c>
      <c r="G20" s="10">
        <f>F20/E20*100</f>
        <v>0</v>
      </c>
      <c r="H20" s="11">
        <f t="shared" si="0"/>
        <v>2425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875</v>
      </c>
      <c r="F21" s="9"/>
      <c r="G21" s="10">
        <f>F21/E21*100</f>
        <v>0</v>
      </c>
      <c r="H21" s="11">
        <f>E21-F21</f>
        <v>875</v>
      </c>
    </row>
    <row r="22" spans="1:8">
      <c r="A22" s="61" t="s">
        <v>23</v>
      </c>
      <c r="B22" s="62"/>
      <c r="C22" s="25">
        <v>312</v>
      </c>
      <c r="D22" s="26">
        <v>0</v>
      </c>
      <c r="E22" s="9">
        <f t="shared" si="1"/>
        <v>0</v>
      </c>
      <c r="F22" s="26"/>
      <c r="G22" s="10" t="e">
        <f>SUM(F22/E22*100)</f>
        <v>#DIV/0!</v>
      </c>
      <c r="H22" s="11">
        <f t="shared" ref="H22:H24" si="2">E22-F22</f>
        <v>0</v>
      </c>
    </row>
    <row r="23" spans="1:8" ht="12" customHeight="1">
      <c r="A23" s="84" t="s">
        <v>24</v>
      </c>
      <c r="B23" s="85"/>
      <c r="C23" s="25" t="s">
        <v>25</v>
      </c>
      <c r="D23" s="26">
        <v>74000</v>
      </c>
      <c r="E23" s="9">
        <f t="shared" si="1"/>
        <v>18500</v>
      </c>
      <c r="F23" s="26">
        <v>24285</v>
      </c>
      <c r="G23" s="10">
        <f>SUM(F23/E23*100)</f>
        <v>131.27027027027026</v>
      </c>
      <c r="H23" s="11">
        <f t="shared" si="2"/>
        <v>-5785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9275</v>
      </c>
      <c r="F24" s="26">
        <v>12286</v>
      </c>
      <c r="G24" s="10">
        <f>F24/E24*100</f>
        <v>132.4636118598383</v>
      </c>
      <c r="H24" s="11">
        <f t="shared" si="2"/>
        <v>-3011</v>
      </c>
    </row>
    <row r="25" spans="1:8" ht="12" customHeight="1">
      <c r="A25" s="84" t="s">
        <v>22</v>
      </c>
      <c r="B25" s="85"/>
      <c r="C25" s="25">
        <v>291</v>
      </c>
      <c r="D25" s="26">
        <v>35900</v>
      </c>
      <c r="E25" s="9">
        <f t="shared" si="1"/>
        <v>8975</v>
      </c>
      <c r="F25" s="26">
        <v>19459</v>
      </c>
      <c r="G25" s="10">
        <f>SUM(F25/E25*100)</f>
        <v>216.81337047353759</v>
      </c>
      <c r="H25" s="11">
        <f>E25-F25</f>
        <v>-10484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525</v>
      </c>
      <c r="F26" s="28"/>
      <c r="G26" s="10"/>
      <c r="H26" s="11">
        <f>E26-F26</f>
        <v>525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22850</v>
      </c>
      <c r="F27" s="28">
        <v>19686.25</v>
      </c>
      <c r="G27" s="10">
        <f>F27/E27*100</f>
        <v>86.154266958424515</v>
      </c>
      <c r="H27" s="11">
        <f t="shared" si="0"/>
        <v>3163.75</v>
      </c>
    </row>
    <row r="28" spans="1:8">
      <c r="A28" s="86" t="s">
        <v>31</v>
      </c>
      <c r="B28" s="87"/>
      <c r="C28" s="27" t="s">
        <v>32</v>
      </c>
      <c r="D28" s="28">
        <v>7000</v>
      </c>
      <c r="E28" s="9">
        <f t="shared" si="1"/>
        <v>1750</v>
      </c>
      <c r="F28" s="28"/>
      <c r="G28" s="10">
        <v>0</v>
      </c>
      <c r="H28" s="11">
        <f t="shared" si="0"/>
        <v>1750</v>
      </c>
    </row>
    <row r="29" spans="1:8">
      <c r="A29" s="61" t="s">
        <v>33</v>
      </c>
      <c r="B29" s="62"/>
      <c r="C29" s="29" t="s">
        <v>34</v>
      </c>
      <c r="D29" s="9">
        <v>5000</v>
      </c>
      <c r="E29" s="9">
        <f t="shared" si="1"/>
        <v>1250</v>
      </c>
      <c r="F29" s="9"/>
      <c r="G29" s="10">
        <f t="shared" ref="G29:G34" si="3">SUM(F29/E29*100)</f>
        <v>0</v>
      </c>
      <c r="H29" s="11">
        <f>E29-F29</f>
        <v>1250</v>
      </c>
    </row>
    <row r="30" spans="1:8">
      <c r="A30" s="61" t="s">
        <v>35</v>
      </c>
      <c r="B30" s="62"/>
      <c r="C30" s="29" t="s">
        <v>36</v>
      </c>
      <c r="D30" s="9">
        <v>286000</v>
      </c>
      <c r="E30" s="9">
        <f t="shared" si="1"/>
        <v>71500</v>
      </c>
      <c r="F30" s="9">
        <v>136541.51999999999</v>
      </c>
      <c r="G30" s="10">
        <f t="shared" si="3"/>
        <v>190.96716083916084</v>
      </c>
      <c r="H30" s="11">
        <f>E30-F30</f>
        <v>-65041.51999999999</v>
      </c>
    </row>
    <row r="31" spans="1:8">
      <c r="A31" s="61" t="s">
        <v>33</v>
      </c>
      <c r="B31" s="62"/>
      <c r="C31" s="29" t="s">
        <v>37</v>
      </c>
      <c r="D31" s="9">
        <v>37500</v>
      </c>
      <c r="E31" s="9">
        <f t="shared" si="1"/>
        <v>9375</v>
      </c>
      <c r="F31" s="9"/>
      <c r="G31" s="10">
        <f t="shared" si="3"/>
        <v>0</v>
      </c>
      <c r="H31" s="11">
        <f>E31-F31</f>
        <v>9375</v>
      </c>
    </row>
    <row r="32" spans="1:8">
      <c r="A32" s="61" t="s">
        <v>81</v>
      </c>
      <c r="B32" s="62"/>
      <c r="C32" s="29" t="s">
        <v>80</v>
      </c>
      <c r="D32" s="9">
        <v>215000</v>
      </c>
      <c r="E32" s="9">
        <f t="shared" si="1"/>
        <v>53750</v>
      </c>
      <c r="F32" s="9">
        <v>0</v>
      </c>
      <c r="G32" s="10">
        <f t="shared" si="3"/>
        <v>0</v>
      </c>
      <c r="H32" s="11">
        <f t="shared" ref="H32" si="4">E32-F32</f>
        <v>53750</v>
      </c>
    </row>
    <row r="33" spans="1:8">
      <c r="A33" s="61" t="s">
        <v>38</v>
      </c>
      <c r="B33" s="62"/>
      <c r="C33" s="29" t="s">
        <v>39</v>
      </c>
      <c r="D33" s="9">
        <v>428000</v>
      </c>
      <c r="E33" s="9">
        <f t="shared" si="1"/>
        <v>107000</v>
      </c>
      <c r="F33" s="9">
        <v>68865</v>
      </c>
      <c r="G33" s="10">
        <f t="shared" si="3"/>
        <v>64.359813084112147</v>
      </c>
      <c r="H33" s="11">
        <f t="shared" si="0"/>
        <v>38135</v>
      </c>
    </row>
    <row r="34" spans="1:8">
      <c r="A34" s="61" t="s">
        <v>40</v>
      </c>
      <c r="B34" s="62"/>
      <c r="C34" s="29" t="s">
        <v>41</v>
      </c>
      <c r="D34" s="9">
        <v>400000</v>
      </c>
      <c r="E34" s="9">
        <f t="shared" si="1"/>
        <v>100000</v>
      </c>
      <c r="F34" s="9"/>
      <c r="G34" s="10">
        <f t="shared" si="3"/>
        <v>0</v>
      </c>
      <c r="H34" s="11">
        <f>E34-F34</f>
        <v>100000</v>
      </c>
    </row>
    <row r="35" spans="1:8" ht="12.75" customHeight="1">
      <c r="A35" s="59" t="s">
        <v>42</v>
      </c>
      <c r="B35" s="60"/>
      <c r="C35" s="23"/>
      <c r="D35" s="28">
        <f>SUM(D9:D34)</f>
        <v>2920700</v>
      </c>
      <c r="E35" s="9">
        <f t="shared" si="1"/>
        <v>730175</v>
      </c>
      <c r="F35" s="28">
        <f>SUM(F9:F34)</f>
        <v>646654.77</v>
      </c>
      <c r="G35" s="10">
        <f>F35/E35*100</f>
        <v>88.561614681411996</v>
      </c>
      <c r="H35" s="11">
        <f t="shared" si="0"/>
        <v>83520.229999999981</v>
      </c>
    </row>
    <row r="36" spans="1:8">
      <c r="A36" s="56" t="s">
        <v>43</v>
      </c>
      <c r="B36" s="57"/>
      <c r="C36" s="8"/>
      <c r="D36" s="34">
        <v>646900</v>
      </c>
      <c r="E36" s="9">
        <f t="shared" si="1"/>
        <v>161725</v>
      </c>
      <c r="F36" s="34">
        <v>160277</v>
      </c>
      <c r="G36" s="10">
        <f>F36/E36*100</f>
        <v>99.104652960272063</v>
      </c>
      <c r="H36" s="11">
        <f t="shared" si="0"/>
        <v>1448</v>
      </c>
    </row>
    <row r="37" spans="1:8">
      <c r="A37" s="78" t="s">
        <v>44</v>
      </c>
      <c r="B37" s="79"/>
      <c r="C37" s="35"/>
      <c r="D37" s="36">
        <v>801800</v>
      </c>
      <c r="E37" s="9">
        <f t="shared" si="1"/>
        <v>200450</v>
      </c>
      <c r="F37" s="36">
        <v>261285</v>
      </c>
      <c r="G37" s="10">
        <f>F37/E37*100</f>
        <v>130.34921426789722</v>
      </c>
      <c r="H37" s="37">
        <f t="shared" si="0"/>
        <v>-60835</v>
      </c>
    </row>
    <row r="39" spans="1:8" ht="27" customHeight="1">
      <c r="A39" s="82" t="s">
        <v>45</v>
      </c>
      <c r="B39" s="83"/>
      <c r="C39" s="4" t="s">
        <v>71</v>
      </c>
      <c r="D39" s="4" t="s">
        <v>46</v>
      </c>
      <c r="E39" s="4" t="s">
        <v>47</v>
      </c>
      <c r="F39" s="4" t="s">
        <v>5</v>
      </c>
      <c r="G39" s="4" t="s">
        <v>48</v>
      </c>
      <c r="H39" s="4"/>
    </row>
    <row r="40" spans="1:8" ht="12.75" customHeight="1">
      <c r="A40" s="38" t="s">
        <v>49</v>
      </c>
      <c r="B40" s="39"/>
      <c r="C40" s="28">
        <v>828929</v>
      </c>
      <c r="D40" s="34">
        <f>SUM(C40/12*3)</f>
        <v>207232.25</v>
      </c>
      <c r="E40" s="28">
        <v>139750</v>
      </c>
      <c r="F40" s="28">
        <f t="shared" ref="F40:F44" si="5">SUM(E40/D40*100)</f>
        <v>67.436414940242173</v>
      </c>
      <c r="G40" s="40">
        <f>E40-D40</f>
        <v>-67482.25</v>
      </c>
      <c r="H40" s="41"/>
    </row>
    <row r="41" spans="1:8" ht="12.75" customHeight="1">
      <c r="A41" s="78" t="s">
        <v>50</v>
      </c>
      <c r="B41" s="79"/>
      <c r="C41" s="28">
        <v>0</v>
      </c>
      <c r="D41" s="34">
        <f t="shared" ref="D41:D56" si="6">SUM(C41/12*3)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>
      <c r="A42" s="78" t="s">
        <v>51</v>
      </c>
      <c r="B42" s="79"/>
      <c r="C42" s="28">
        <v>91400</v>
      </c>
      <c r="D42" s="34">
        <f t="shared" si="6"/>
        <v>22850</v>
      </c>
      <c r="E42" s="28">
        <v>22850</v>
      </c>
      <c r="F42" s="28">
        <f t="shared" si="5"/>
        <v>100</v>
      </c>
      <c r="G42" s="40">
        <f t="shared" ref="G42:G58" si="7">SUM(E42-D42)</f>
        <v>0</v>
      </c>
      <c r="H42" s="41"/>
    </row>
    <row r="43" spans="1:8" ht="12.75" customHeight="1">
      <c r="A43" s="78" t="s">
        <v>52</v>
      </c>
      <c r="B43" s="79"/>
      <c r="C43" s="28">
        <v>286000</v>
      </c>
      <c r="D43" s="34">
        <f t="shared" si="6"/>
        <v>71500</v>
      </c>
      <c r="E43" s="28">
        <v>207000</v>
      </c>
      <c r="F43" s="28">
        <f t="shared" si="5"/>
        <v>289.51048951048949</v>
      </c>
      <c r="G43" s="40">
        <f>SUM(E43-D43)</f>
        <v>135500</v>
      </c>
      <c r="H43" s="41"/>
    </row>
    <row r="44" spans="1:8" ht="12.75" customHeight="1">
      <c r="A44" s="78" t="s">
        <v>53</v>
      </c>
      <c r="B44" s="79"/>
      <c r="C44" s="28">
        <v>700000</v>
      </c>
      <c r="D44" s="34">
        <f t="shared" si="6"/>
        <v>175000</v>
      </c>
      <c r="E44" s="28">
        <v>175000</v>
      </c>
      <c r="F44" s="28">
        <f t="shared" si="5"/>
        <v>100</v>
      </c>
      <c r="G44" s="40">
        <f t="shared" si="7"/>
        <v>0</v>
      </c>
      <c r="H44" s="41"/>
    </row>
    <row r="45" spans="1:8" ht="12.75" customHeight="1">
      <c r="A45" s="78" t="s">
        <v>79</v>
      </c>
      <c r="B45" s="79"/>
      <c r="C45" s="28">
        <v>215000</v>
      </c>
      <c r="D45" s="34">
        <f t="shared" si="6"/>
        <v>53750</v>
      </c>
      <c r="E45" s="28">
        <v>0</v>
      </c>
      <c r="F45" s="28"/>
      <c r="G45" s="40">
        <f>SUM(E45-D45)</f>
        <v>-53750</v>
      </c>
      <c r="H45" s="41"/>
    </row>
    <row r="46" spans="1:8" ht="12.75" customHeight="1">
      <c r="A46" s="78" t="s">
        <v>55</v>
      </c>
      <c r="B46" s="79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>
      <c r="A47" s="78"/>
      <c r="B47" s="79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>
      <c r="A48" s="56" t="s">
        <v>56</v>
      </c>
      <c r="B48" s="42"/>
      <c r="C48" s="34">
        <v>18400</v>
      </c>
      <c r="D48" s="34">
        <f t="shared" si="6"/>
        <v>4600</v>
      </c>
      <c r="E48" s="34">
        <v>2963</v>
      </c>
      <c r="F48" s="28">
        <f>E48/D48*100</f>
        <v>64.413043478260875</v>
      </c>
      <c r="G48" s="40">
        <f t="shared" si="7"/>
        <v>-1637</v>
      </c>
      <c r="H48" s="40"/>
    </row>
    <row r="49" spans="1:8" ht="12.75" customHeight="1">
      <c r="A49" s="43" t="s">
        <v>57</v>
      </c>
      <c r="B49" s="43"/>
      <c r="C49" s="34">
        <v>10000</v>
      </c>
      <c r="D49" s="34">
        <f t="shared" si="6"/>
        <v>2500</v>
      </c>
      <c r="E49" s="34">
        <v>34586</v>
      </c>
      <c r="F49" s="28">
        <f>E49/D49*100</f>
        <v>1383.44</v>
      </c>
      <c r="G49" s="40">
        <f t="shared" si="7"/>
        <v>32086</v>
      </c>
      <c r="H49" s="40"/>
    </row>
    <row r="50" spans="1:8" ht="12.75" customHeight="1">
      <c r="A50" s="78" t="s">
        <v>58</v>
      </c>
      <c r="B50" s="79"/>
      <c r="C50" s="34">
        <v>28100</v>
      </c>
      <c r="D50" s="34">
        <f t="shared" si="6"/>
        <v>7025</v>
      </c>
      <c r="E50" s="34">
        <v>1166</v>
      </c>
      <c r="F50" s="28">
        <f>E50/D50*100</f>
        <v>16.597864768683273</v>
      </c>
      <c r="G50" s="40">
        <f t="shared" si="7"/>
        <v>-5859</v>
      </c>
      <c r="H50" s="40"/>
    </row>
    <row r="51" spans="1:8">
      <c r="A51" s="78" t="s">
        <v>59</v>
      </c>
      <c r="B51" s="79"/>
      <c r="C51" s="34">
        <v>143500</v>
      </c>
      <c r="D51" s="34">
        <f t="shared" si="6"/>
        <v>35875</v>
      </c>
      <c r="E51" s="34">
        <v>27043</v>
      </c>
      <c r="F51" s="28">
        <f>SUM(E51/D51*100)</f>
        <v>75.381184668989548</v>
      </c>
      <c r="G51" s="40">
        <f t="shared" si="7"/>
        <v>-8832</v>
      </c>
      <c r="H51" s="40"/>
    </row>
    <row r="52" spans="1:8" ht="12.75" customHeight="1">
      <c r="A52" s="78" t="s">
        <v>60</v>
      </c>
      <c r="B52" s="79"/>
      <c r="C52" s="34">
        <v>441800</v>
      </c>
      <c r="D52" s="34">
        <f t="shared" si="6"/>
        <v>110450</v>
      </c>
      <c r="E52" s="34">
        <v>26008</v>
      </c>
      <c r="F52" s="28">
        <f>SUM(E52/D52*100)</f>
        <v>23.54730647351743</v>
      </c>
      <c r="G52" s="40">
        <f t="shared" si="7"/>
        <v>-84442</v>
      </c>
      <c r="H52" s="40"/>
    </row>
    <row r="53" spans="1:8" ht="12.75" customHeight="1">
      <c r="A53" s="78" t="s">
        <v>61</v>
      </c>
      <c r="B53" s="79"/>
      <c r="C53" s="34">
        <v>4000</v>
      </c>
      <c r="D53" s="34">
        <f t="shared" si="6"/>
        <v>1000</v>
      </c>
      <c r="E53" s="34">
        <v>900</v>
      </c>
      <c r="F53" s="28"/>
      <c r="G53" s="40">
        <f t="shared" si="7"/>
        <v>-100</v>
      </c>
      <c r="H53" s="40"/>
    </row>
    <row r="54" spans="1:8" ht="12.75" customHeight="1">
      <c r="A54" s="78" t="s">
        <v>72</v>
      </c>
      <c r="B54" s="79"/>
      <c r="C54" s="34">
        <v>30000</v>
      </c>
      <c r="D54" s="34">
        <f t="shared" si="6"/>
        <v>7500</v>
      </c>
      <c r="E54" s="34">
        <v>0</v>
      </c>
      <c r="F54" s="34">
        <f>SUM(E54/D54*100)</f>
        <v>0</v>
      </c>
      <c r="G54" s="40">
        <f t="shared" ref="G54:G55" si="8">SUM(E54-D54)</f>
        <v>-7500</v>
      </c>
      <c r="H54" s="40"/>
    </row>
    <row r="55" spans="1:8" ht="12.75" customHeight="1">
      <c r="A55" s="78" t="s">
        <v>62</v>
      </c>
      <c r="B55" s="79"/>
      <c r="C55" s="34">
        <v>14000</v>
      </c>
      <c r="D55" s="34">
        <f t="shared" si="6"/>
        <v>3500</v>
      </c>
      <c r="E55" s="34">
        <v>0</v>
      </c>
      <c r="F55" s="34">
        <f>SUM(E55/D55*100)</f>
        <v>0</v>
      </c>
      <c r="G55" s="40">
        <f t="shared" si="8"/>
        <v>-3500</v>
      </c>
      <c r="H55" s="40"/>
    </row>
    <row r="56" spans="1:8" ht="12.75" customHeight="1">
      <c r="A56" s="78" t="s">
        <v>73</v>
      </c>
      <c r="B56" s="79"/>
      <c r="C56" s="34">
        <v>100000</v>
      </c>
      <c r="D56" s="34">
        <f t="shared" si="6"/>
        <v>25000</v>
      </c>
      <c r="E56" s="34">
        <v>0</v>
      </c>
      <c r="F56" s="34">
        <f>SUM(E56/D56*100)</f>
        <v>0</v>
      </c>
      <c r="G56" s="40">
        <f t="shared" si="7"/>
        <v>-25000</v>
      </c>
      <c r="H56" s="40"/>
    </row>
    <row r="57" spans="1:8">
      <c r="A57" s="78" t="s">
        <v>63</v>
      </c>
      <c r="B57" s="79"/>
      <c r="C57" s="34">
        <f>SUM(C48:C56)</f>
        <v>789800</v>
      </c>
      <c r="D57" s="34">
        <f>SUM(D48:D56)</f>
        <v>197450</v>
      </c>
      <c r="E57" s="34">
        <f>SUM(E48:E56)</f>
        <v>92666</v>
      </c>
      <c r="F57" s="44">
        <f>SUM(E57/D57*100)</f>
        <v>46.93137503165358</v>
      </c>
      <c r="G57" s="40">
        <f t="shared" si="7"/>
        <v>-104784</v>
      </c>
      <c r="H57" s="40"/>
    </row>
    <row r="58" spans="1:8">
      <c r="A58" s="45" t="s">
        <v>64</v>
      </c>
      <c r="B58" s="46"/>
      <c r="C58" s="34">
        <f>SUM(C40,C57,C42,C43,C44,C45,C41,C47,C46)</f>
        <v>2911129</v>
      </c>
      <c r="D58" s="34">
        <f>SUM(D40+D41+D42+D43+D44+D57+D45+D46+D47)</f>
        <v>727782.25</v>
      </c>
      <c r="E58" s="34">
        <f>SUM(E40+E41+E42+E43+E44+E57+E45+E46+E47)</f>
        <v>637266</v>
      </c>
      <c r="F58" s="34">
        <f>E58/D58*100</f>
        <v>87.56272909926011</v>
      </c>
      <c r="G58" s="40">
        <f t="shared" si="7"/>
        <v>-90516.25</v>
      </c>
      <c r="H58" s="40"/>
    </row>
    <row r="60" spans="1:8" ht="12.75" customHeight="1"/>
    <row r="61" spans="1:8">
      <c r="E61" s="77"/>
      <c r="F61" s="77"/>
    </row>
    <row r="62" spans="1:8" ht="12.75" customHeight="1"/>
    <row r="63" spans="1:8" ht="12.75" customHeight="1"/>
  </sheetData>
  <mergeCells count="25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E61:F61"/>
    <mergeCell ref="A52:B52"/>
    <mergeCell ref="A53:B53"/>
    <mergeCell ref="A54:B54"/>
    <mergeCell ref="A55:B55"/>
    <mergeCell ref="A56:B56"/>
    <mergeCell ref="A57:B57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>
      <selection activeCell="C7" sqref="C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0" t="s">
        <v>1</v>
      </c>
      <c r="C4" s="80"/>
      <c r="D4" s="80"/>
      <c r="E4" s="80"/>
      <c r="F4" s="80"/>
      <c r="G4" s="80"/>
      <c r="H4" s="80"/>
    </row>
    <row r="5" spans="1:14">
      <c r="B5" s="80" t="s">
        <v>2</v>
      </c>
      <c r="C5" s="80"/>
      <c r="D5" s="80"/>
      <c r="E5" s="80"/>
      <c r="F5" s="80"/>
    </row>
    <row r="6" spans="1:14">
      <c r="C6" s="81" t="s">
        <v>83</v>
      </c>
      <c r="D6" s="81"/>
      <c r="E6" s="81"/>
      <c r="F6" s="81"/>
    </row>
    <row r="7" spans="1:14">
      <c r="A7" s="2"/>
      <c r="B7" s="2"/>
    </row>
    <row r="8" spans="1:14" ht="45.75" customHeight="1">
      <c r="A8" s="82" t="s">
        <v>3</v>
      </c>
      <c r="B8" s="83"/>
      <c r="C8" s="65" t="s">
        <v>4</v>
      </c>
      <c r="D8" s="4" t="s">
        <v>70</v>
      </c>
      <c r="E8" s="4" t="s">
        <v>82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SUM(D9/12*4)</f>
        <v>260033.33333333334</v>
      </c>
      <c r="F9" s="9">
        <v>273372</v>
      </c>
      <c r="G9" s="10">
        <f>F9/E9*100</f>
        <v>105.12959876938854</v>
      </c>
      <c r="H9" s="11">
        <f t="shared" ref="H9:H37" si="0">E9-F9</f>
        <v>-13338.666666666657</v>
      </c>
    </row>
    <row r="10" spans="1:14">
      <c r="A10" s="68" t="s">
        <v>8</v>
      </c>
      <c r="B10" s="69"/>
      <c r="C10" s="8">
        <v>213</v>
      </c>
      <c r="D10" s="9">
        <v>234500</v>
      </c>
      <c r="E10" s="9">
        <f t="shared" ref="E10:E37" si="1">SUM(D10/12*4)</f>
        <v>78166.666666666672</v>
      </c>
      <c r="F10" s="9">
        <v>91940</v>
      </c>
      <c r="G10" s="10">
        <f>F10/E10*100</f>
        <v>117.62046908315564</v>
      </c>
      <c r="H10" s="11">
        <f t="shared" si="0"/>
        <v>-13773.333333333328</v>
      </c>
    </row>
    <row r="11" spans="1:14">
      <c r="A11" s="68" t="s">
        <v>9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14000</v>
      </c>
      <c r="F12" s="17">
        <v>13384</v>
      </c>
      <c r="G12" s="10">
        <f>F12/E12*100</f>
        <v>95.6</v>
      </c>
      <c r="H12" s="11">
        <f t="shared" si="0"/>
        <v>616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4080</v>
      </c>
      <c r="E14" s="9">
        <f t="shared" si="1"/>
        <v>1360</v>
      </c>
      <c r="F14" s="9">
        <v>1980</v>
      </c>
      <c r="G14" s="20"/>
      <c r="H14" s="11">
        <f>E14-F14</f>
        <v>-620</v>
      </c>
    </row>
    <row r="15" spans="1:14">
      <c r="A15" s="14" t="s">
        <v>17</v>
      </c>
      <c r="B15" s="15"/>
      <c r="C15" s="19" t="s">
        <v>18</v>
      </c>
      <c r="D15" s="9">
        <v>51320</v>
      </c>
      <c r="E15" s="9">
        <f t="shared" si="1"/>
        <v>17106.666666666668</v>
      </c>
      <c r="F15" s="9">
        <v>23700</v>
      </c>
      <c r="G15" s="10">
        <f>F15/E15*100</f>
        <v>138.54247856586127</v>
      </c>
      <c r="H15" s="11">
        <f t="shared" si="0"/>
        <v>-6593.3333333333321</v>
      </c>
    </row>
    <row r="16" spans="1:14">
      <c r="A16" s="68" t="s">
        <v>23</v>
      </c>
      <c r="B16" s="69"/>
      <c r="C16" s="25">
        <v>312</v>
      </c>
      <c r="D16" s="26">
        <v>25000</v>
      </c>
      <c r="E16" s="9">
        <f t="shared" si="1"/>
        <v>8333.3333333333339</v>
      </c>
      <c r="F16" s="26"/>
      <c r="G16" s="10">
        <f>SUM(F16/E16*100)</f>
        <v>0</v>
      </c>
      <c r="H16" s="11">
        <f t="shared" si="0"/>
        <v>8333.3333333333339</v>
      </c>
    </row>
    <row r="17" spans="1:8">
      <c r="A17" s="68" t="s">
        <v>15</v>
      </c>
      <c r="B17" s="69"/>
      <c r="C17" s="19" t="s">
        <v>16</v>
      </c>
      <c r="D17" s="9">
        <v>135000</v>
      </c>
      <c r="E17" s="9">
        <f t="shared" si="1"/>
        <v>45000</v>
      </c>
      <c r="F17" s="9">
        <v>100931</v>
      </c>
      <c r="G17" s="10">
        <f>F17/E17*100</f>
        <v>224.29111111111112</v>
      </c>
      <c r="H17" s="11">
        <f>E17-F17</f>
        <v>-55931</v>
      </c>
    </row>
    <row r="18" spans="1:8">
      <c r="A18" s="68" t="s">
        <v>65</v>
      </c>
      <c r="B18" s="69"/>
      <c r="C18" s="19" t="s">
        <v>66</v>
      </c>
      <c r="D18" s="9">
        <v>500</v>
      </c>
      <c r="E18" s="9">
        <f t="shared" si="1"/>
        <v>166.66666666666666</v>
      </c>
      <c r="F18" s="9">
        <v>255</v>
      </c>
      <c r="G18" s="10">
        <f>F18/E18*100</f>
        <v>153</v>
      </c>
      <c r="H18" s="11">
        <f>E18-F18</f>
        <v>-88.333333333333343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5333.333333333333</v>
      </c>
      <c r="F19" s="24">
        <v>6820</v>
      </c>
      <c r="G19" s="10">
        <f>F19/E19*100</f>
        <v>127.875</v>
      </c>
      <c r="H19" s="11">
        <f>E19-F19</f>
        <v>-1486.666666666667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3233.3333333333335</v>
      </c>
      <c r="F20" s="24">
        <v>0</v>
      </c>
      <c r="G20" s="10">
        <f>F20/E20*100</f>
        <v>0</v>
      </c>
      <c r="H20" s="11">
        <f t="shared" si="0"/>
        <v>3233.3333333333335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1166.6666666666667</v>
      </c>
      <c r="F21" s="9"/>
      <c r="G21" s="10">
        <f>F21/E21*100</f>
        <v>0</v>
      </c>
      <c r="H21" s="11">
        <f>E21-F21</f>
        <v>1166.6666666666667</v>
      </c>
    </row>
    <row r="22" spans="1:8">
      <c r="A22" s="68" t="s">
        <v>23</v>
      </c>
      <c r="B22" s="69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ref="H22:H24" si="2">E22-F22</f>
        <v>0</v>
      </c>
    </row>
    <row r="23" spans="1:8" ht="12" customHeight="1">
      <c r="A23" s="84" t="s">
        <v>24</v>
      </c>
      <c r="B23" s="85"/>
      <c r="C23" s="25" t="s">
        <v>25</v>
      </c>
      <c r="D23" s="26">
        <v>83571</v>
      </c>
      <c r="E23" s="9">
        <f t="shared" si="1"/>
        <v>27857</v>
      </c>
      <c r="F23" s="26">
        <v>29719</v>
      </c>
      <c r="G23" s="10">
        <f>SUM(F23/E23*100)</f>
        <v>106.68413684172739</v>
      </c>
      <c r="H23" s="11">
        <f t="shared" si="2"/>
        <v>-1862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12366.666666666666</v>
      </c>
      <c r="F24" s="26">
        <v>12286</v>
      </c>
      <c r="G24" s="10">
        <f>F24/E24*100</f>
        <v>99.347708894878707</v>
      </c>
      <c r="H24" s="11">
        <f t="shared" si="2"/>
        <v>80.66666666666606</v>
      </c>
    </row>
    <row r="25" spans="1:8" ht="12" customHeight="1">
      <c r="A25" s="84" t="s">
        <v>22</v>
      </c>
      <c r="B25" s="85"/>
      <c r="C25" s="25">
        <v>291</v>
      </c>
      <c r="D25" s="26">
        <v>35900</v>
      </c>
      <c r="E25" s="9">
        <f t="shared" si="1"/>
        <v>11966.666666666666</v>
      </c>
      <c r="F25" s="26">
        <v>30623</v>
      </c>
      <c r="G25" s="10">
        <f>SUM(F25/E25*100)</f>
        <v>255.90250696378831</v>
      </c>
      <c r="H25" s="11">
        <f>E25-F25</f>
        <v>-18656.333333333336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700</v>
      </c>
      <c r="F26" s="28"/>
      <c r="G26" s="10"/>
      <c r="H26" s="11">
        <f>E26-F26</f>
        <v>700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30466.666666666668</v>
      </c>
      <c r="F27" s="28">
        <v>26248</v>
      </c>
      <c r="G27" s="10">
        <f>F27/E27*100</f>
        <v>86.153172866520791</v>
      </c>
      <c r="H27" s="11">
        <f t="shared" si="0"/>
        <v>4218.6666666666679</v>
      </c>
    </row>
    <row r="28" spans="1:8">
      <c r="A28" s="86" t="s">
        <v>31</v>
      </c>
      <c r="B28" s="87"/>
      <c r="C28" s="27" t="s">
        <v>32</v>
      </c>
      <c r="D28" s="28">
        <v>7000</v>
      </c>
      <c r="E28" s="9">
        <f t="shared" si="1"/>
        <v>2333.3333333333335</v>
      </c>
      <c r="F28" s="28"/>
      <c r="G28" s="10">
        <v>0</v>
      </c>
      <c r="H28" s="11">
        <f t="shared" si="0"/>
        <v>2333.3333333333335</v>
      </c>
    </row>
    <row r="29" spans="1:8">
      <c r="A29" s="68" t="s">
        <v>33</v>
      </c>
      <c r="B29" s="69"/>
      <c r="C29" s="29" t="s">
        <v>34</v>
      </c>
      <c r="D29" s="9">
        <v>5000</v>
      </c>
      <c r="E29" s="9">
        <f t="shared" si="1"/>
        <v>1666.6666666666667</v>
      </c>
      <c r="F29" s="9"/>
      <c r="G29" s="10">
        <f t="shared" ref="G29:G34" si="3">SUM(F29/E29*100)</f>
        <v>0</v>
      </c>
      <c r="H29" s="11">
        <f>E29-F29</f>
        <v>1666.6666666666667</v>
      </c>
    </row>
    <row r="30" spans="1:8">
      <c r="A30" s="68" t="s">
        <v>35</v>
      </c>
      <c r="B30" s="69"/>
      <c r="C30" s="29" t="s">
        <v>36</v>
      </c>
      <c r="D30" s="9">
        <v>336000</v>
      </c>
      <c r="E30" s="9">
        <f t="shared" si="1"/>
        <v>112000</v>
      </c>
      <c r="F30" s="9">
        <v>207000</v>
      </c>
      <c r="G30" s="10">
        <f t="shared" si="3"/>
        <v>184.82142857142858</v>
      </c>
      <c r="H30" s="11">
        <f>E30-F30</f>
        <v>-95000</v>
      </c>
    </row>
    <row r="31" spans="1:8">
      <c r="A31" s="68" t="s">
        <v>33</v>
      </c>
      <c r="B31" s="69"/>
      <c r="C31" s="29" t="s">
        <v>37</v>
      </c>
      <c r="D31" s="9">
        <v>37500</v>
      </c>
      <c r="E31" s="9">
        <f t="shared" si="1"/>
        <v>12500</v>
      </c>
      <c r="F31" s="9"/>
      <c r="G31" s="10">
        <f t="shared" si="3"/>
        <v>0</v>
      </c>
      <c r="H31" s="11">
        <f>E31-F31</f>
        <v>12500</v>
      </c>
    </row>
    <row r="32" spans="1:8">
      <c r="A32" s="68" t="s">
        <v>81</v>
      </c>
      <c r="B32" s="69"/>
      <c r="C32" s="29" t="s">
        <v>80</v>
      </c>
      <c r="D32" s="9">
        <v>215000</v>
      </c>
      <c r="E32" s="9">
        <f t="shared" si="1"/>
        <v>71666.666666666672</v>
      </c>
      <c r="F32" s="9">
        <v>0</v>
      </c>
      <c r="G32" s="10">
        <f t="shared" si="3"/>
        <v>0</v>
      </c>
      <c r="H32" s="11">
        <f t="shared" ref="H32" si="4">E32-F32</f>
        <v>71666.666666666672</v>
      </c>
    </row>
    <row r="33" spans="1:8">
      <c r="A33" s="68" t="s">
        <v>38</v>
      </c>
      <c r="B33" s="69"/>
      <c r="C33" s="29" t="s">
        <v>39</v>
      </c>
      <c r="D33" s="9">
        <v>428000</v>
      </c>
      <c r="E33" s="9">
        <f t="shared" si="1"/>
        <v>142666.66666666666</v>
      </c>
      <c r="F33" s="9">
        <v>111755</v>
      </c>
      <c r="G33" s="10">
        <f t="shared" si="3"/>
        <v>78.33294392523365</v>
      </c>
      <c r="H33" s="11">
        <f t="shared" si="0"/>
        <v>30911.666666666657</v>
      </c>
    </row>
    <row r="34" spans="1:8">
      <c r="A34" s="68" t="s">
        <v>40</v>
      </c>
      <c r="B34" s="69"/>
      <c r="C34" s="29" t="s">
        <v>41</v>
      </c>
      <c r="D34" s="9">
        <v>400000</v>
      </c>
      <c r="E34" s="9">
        <f t="shared" si="1"/>
        <v>133333.33333333334</v>
      </c>
      <c r="F34" s="9"/>
      <c r="G34" s="10">
        <f t="shared" si="3"/>
        <v>0</v>
      </c>
      <c r="H34" s="11">
        <f>E34-F34</f>
        <v>133333.33333333334</v>
      </c>
    </row>
    <row r="35" spans="1:8" ht="12.75" customHeight="1">
      <c r="A35" s="66" t="s">
        <v>42</v>
      </c>
      <c r="B35" s="67"/>
      <c r="C35" s="23"/>
      <c r="D35" s="28">
        <f>SUM(D9:D34)</f>
        <v>2980271</v>
      </c>
      <c r="E35" s="9">
        <f t="shared" si="1"/>
        <v>993423.66666666663</v>
      </c>
      <c r="F35" s="28">
        <f>SUM(F9:F34)</f>
        <v>930013</v>
      </c>
      <c r="G35" s="10">
        <f>F35/E35*100</f>
        <v>93.616956310348968</v>
      </c>
      <c r="H35" s="11">
        <f t="shared" si="0"/>
        <v>63410.666666666628</v>
      </c>
    </row>
    <row r="36" spans="1:8">
      <c r="A36" s="63" t="s">
        <v>43</v>
      </c>
      <c r="B36" s="64"/>
      <c r="C36" s="8"/>
      <c r="D36" s="34">
        <v>646900</v>
      </c>
      <c r="E36" s="9">
        <f t="shared" si="1"/>
        <v>215633.33333333334</v>
      </c>
      <c r="F36" s="34">
        <v>233257</v>
      </c>
      <c r="G36" s="10">
        <f>F36/E36*100</f>
        <v>108.17297882207451</v>
      </c>
      <c r="H36" s="11">
        <f t="shared" si="0"/>
        <v>-17623.666666666657</v>
      </c>
    </row>
    <row r="37" spans="1:8">
      <c r="A37" s="78" t="s">
        <v>44</v>
      </c>
      <c r="B37" s="79"/>
      <c r="C37" s="35"/>
      <c r="D37" s="36">
        <v>811371</v>
      </c>
      <c r="E37" s="9">
        <f t="shared" si="1"/>
        <v>270457</v>
      </c>
      <c r="F37" s="36">
        <v>351754</v>
      </c>
      <c r="G37" s="10">
        <f>F37/E37*100</f>
        <v>130.05912215250484</v>
      </c>
      <c r="H37" s="37">
        <f t="shared" si="0"/>
        <v>-81297</v>
      </c>
    </row>
    <row r="39" spans="1:8" ht="27" customHeight="1">
      <c r="A39" s="82" t="s">
        <v>45</v>
      </c>
      <c r="B39" s="83"/>
      <c r="C39" s="4" t="s">
        <v>71</v>
      </c>
      <c r="D39" s="4" t="s">
        <v>46</v>
      </c>
      <c r="E39" s="4" t="s">
        <v>47</v>
      </c>
      <c r="F39" s="4" t="s">
        <v>5</v>
      </c>
      <c r="G39" s="4" t="s">
        <v>48</v>
      </c>
      <c r="H39" s="4"/>
    </row>
    <row r="40" spans="1:8" ht="12.75" customHeight="1">
      <c r="A40" s="38" t="s">
        <v>49</v>
      </c>
      <c r="B40" s="39"/>
      <c r="C40" s="28">
        <v>838500</v>
      </c>
      <c r="D40" s="34">
        <f>SUM(C40/12*4)</f>
        <v>279500</v>
      </c>
      <c r="E40" s="28">
        <v>279500</v>
      </c>
      <c r="F40" s="28">
        <f t="shared" ref="F40:F44" si="5">SUM(E40/D40*100)</f>
        <v>100</v>
      </c>
      <c r="G40" s="40">
        <f>E40-D40</f>
        <v>0</v>
      </c>
      <c r="H40" s="41"/>
    </row>
    <row r="41" spans="1:8" ht="12.75" customHeight="1">
      <c r="A41" s="78" t="s">
        <v>50</v>
      </c>
      <c r="B41" s="79"/>
      <c r="C41" s="28">
        <v>0</v>
      </c>
      <c r="D41" s="34">
        <f t="shared" ref="D41:D56" si="6">SUM(C41/12*4)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>
      <c r="A42" s="78" t="s">
        <v>51</v>
      </c>
      <c r="B42" s="79"/>
      <c r="C42" s="28">
        <v>91400</v>
      </c>
      <c r="D42" s="34">
        <f t="shared" si="6"/>
        <v>30466.666666666668</v>
      </c>
      <c r="E42" s="28">
        <v>45700</v>
      </c>
      <c r="F42" s="28">
        <f t="shared" si="5"/>
        <v>150</v>
      </c>
      <c r="G42" s="40">
        <f t="shared" ref="G42:G58" si="7">SUM(E42-D42)</f>
        <v>15233.333333333332</v>
      </c>
      <c r="H42" s="41"/>
    </row>
    <row r="43" spans="1:8" ht="12.75" customHeight="1">
      <c r="A43" s="78" t="s">
        <v>52</v>
      </c>
      <c r="B43" s="79"/>
      <c r="C43" s="28">
        <v>336000</v>
      </c>
      <c r="D43" s="34">
        <f t="shared" si="6"/>
        <v>112000</v>
      </c>
      <c r="E43" s="28">
        <v>286000</v>
      </c>
      <c r="F43" s="28">
        <f t="shared" si="5"/>
        <v>255.35714285714283</v>
      </c>
      <c r="G43" s="40">
        <f>SUM(E43-D43)</f>
        <v>174000</v>
      </c>
      <c r="H43" s="41"/>
    </row>
    <row r="44" spans="1:8" ht="12.75" customHeight="1">
      <c r="A44" s="78" t="s">
        <v>53</v>
      </c>
      <c r="B44" s="79"/>
      <c r="C44" s="28">
        <v>700000</v>
      </c>
      <c r="D44" s="34">
        <f t="shared" si="6"/>
        <v>233333.33333333334</v>
      </c>
      <c r="E44" s="28">
        <v>350000</v>
      </c>
      <c r="F44" s="28">
        <f t="shared" si="5"/>
        <v>150</v>
      </c>
      <c r="G44" s="40">
        <f t="shared" si="7"/>
        <v>116666.66666666666</v>
      </c>
      <c r="H44" s="41"/>
    </row>
    <row r="45" spans="1:8" ht="12.75" customHeight="1">
      <c r="A45" s="78" t="s">
        <v>79</v>
      </c>
      <c r="B45" s="79"/>
      <c r="C45" s="28">
        <v>215000</v>
      </c>
      <c r="D45" s="34">
        <f t="shared" si="6"/>
        <v>71666.666666666672</v>
      </c>
      <c r="E45" s="28">
        <v>0</v>
      </c>
      <c r="F45" s="28"/>
      <c r="G45" s="40">
        <f>SUM(E45-D45)</f>
        <v>-71666.666666666672</v>
      </c>
      <c r="H45" s="41"/>
    </row>
    <row r="46" spans="1:8" ht="12.75" customHeight="1">
      <c r="A46" s="78" t="s">
        <v>55</v>
      </c>
      <c r="B46" s="79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>
      <c r="A47" s="78"/>
      <c r="B47" s="79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>
      <c r="A48" s="63" t="s">
        <v>56</v>
      </c>
      <c r="B48" s="42"/>
      <c r="C48" s="34">
        <v>18400</v>
      </c>
      <c r="D48" s="34">
        <f t="shared" si="6"/>
        <v>6133.333333333333</v>
      </c>
      <c r="E48" s="34">
        <v>3292</v>
      </c>
      <c r="F48" s="28">
        <f>E48/D48*100</f>
        <v>53.673913043478258</v>
      </c>
      <c r="G48" s="40">
        <f t="shared" si="7"/>
        <v>-2841.333333333333</v>
      </c>
      <c r="H48" s="40"/>
    </row>
    <row r="49" spans="1:8" ht="12.75" customHeight="1">
      <c r="A49" s="43" t="s">
        <v>57</v>
      </c>
      <c r="B49" s="43"/>
      <c r="C49" s="34">
        <v>10000</v>
      </c>
      <c r="D49" s="34">
        <f t="shared" si="6"/>
        <v>3333.3333333333335</v>
      </c>
      <c r="E49" s="34">
        <v>34586</v>
      </c>
      <c r="F49" s="28">
        <f>E49/D49*100</f>
        <v>1037.58</v>
      </c>
      <c r="G49" s="40">
        <f t="shared" si="7"/>
        <v>31252.666666666668</v>
      </c>
      <c r="H49" s="40"/>
    </row>
    <row r="50" spans="1:8" ht="12.75" customHeight="1">
      <c r="A50" s="78" t="s">
        <v>58</v>
      </c>
      <c r="B50" s="79"/>
      <c r="C50" s="34">
        <v>28100</v>
      </c>
      <c r="D50" s="34">
        <f t="shared" si="6"/>
        <v>9366.6666666666661</v>
      </c>
      <c r="E50" s="34">
        <v>1814</v>
      </c>
      <c r="F50" s="28">
        <f>E50/D50*100</f>
        <v>19.366548042704629</v>
      </c>
      <c r="G50" s="40">
        <f t="shared" si="7"/>
        <v>-7552.6666666666661</v>
      </c>
      <c r="H50" s="40"/>
    </row>
    <row r="51" spans="1:8">
      <c r="A51" s="78" t="s">
        <v>59</v>
      </c>
      <c r="B51" s="79"/>
      <c r="C51" s="34">
        <v>143500</v>
      </c>
      <c r="D51" s="34">
        <f t="shared" si="6"/>
        <v>47833.333333333336</v>
      </c>
      <c r="E51" s="34">
        <v>39257</v>
      </c>
      <c r="F51" s="28">
        <f>SUM(E51/D51*100)</f>
        <v>82.070383275261321</v>
      </c>
      <c r="G51" s="40">
        <f t="shared" si="7"/>
        <v>-8576.3333333333358</v>
      </c>
      <c r="H51" s="40"/>
    </row>
    <row r="52" spans="1:8" ht="12.75" customHeight="1">
      <c r="A52" s="78" t="s">
        <v>60</v>
      </c>
      <c r="B52" s="79"/>
      <c r="C52" s="34">
        <v>441800</v>
      </c>
      <c r="D52" s="34">
        <f t="shared" si="6"/>
        <v>147266.66666666666</v>
      </c>
      <c r="E52" s="34">
        <v>28582</v>
      </c>
      <c r="F52" s="28">
        <f>SUM(E52/D52*100)</f>
        <v>19.408329560887282</v>
      </c>
      <c r="G52" s="40">
        <f t="shared" si="7"/>
        <v>-118684.66666666666</v>
      </c>
      <c r="H52" s="40"/>
    </row>
    <row r="53" spans="1:8" ht="12.75" customHeight="1">
      <c r="A53" s="78" t="s">
        <v>61</v>
      </c>
      <c r="B53" s="79"/>
      <c r="C53" s="34">
        <v>4000</v>
      </c>
      <c r="D53" s="34">
        <f t="shared" si="6"/>
        <v>1333.3333333333333</v>
      </c>
      <c r="E53" s="34">
        <v>900</v>
      </c>
      <c r="F53" s="28"/>
      <c r="G53" s="40">
        <f t="shared" si="7"/>
        <v>-433.33333333333326</v>
      </c>
      <c r="H53" s="40"/>
    </row>
    <row r="54" spans="1:8" ht="12.75" customHeight="1">
      <c r="A54" s="78" t="s">
        <v>72</v>
      </c>
      <c r="B54" s="79"/>
      <c r="C54" s="34">
        <v>30000</v>
      </c>
      <c r="D54" s="34">
        <f t="shared" si="6"/>
        <v>10000</v>
      </c>
      <c r="E54" s="34">
        <v>0</v>
      </c>
      <c r="F54" s="34">
        <f>SUM(E54/D54*100)</f>
        <v>0</v>
      </c>
      <c r="G54" s="40">
        <f t="shared" ref="G54:G55" si="8">SUM(E54-D54)</f>
        <v>-10000</v>
      </c>
      <c r="H54" s="40"/>
    </row>
    <row r="55" spans="1:8" ht="12.75" customHeight="1">
      <c r="A55" s="78" t="s">
        <v>62</v>
      </c>
      <c r="B55" s="79"/>
      <c r="C55" s="34">
        <v>14000</v>
      </c>
      <c r="D55" s="34">
        <f t="shared" si="6"/>
        <v>4666.666666666667</v>
      </c>
      <c r="E55" s="34">
        <v>0</v>
      </c>
      <c r="F55" s="34">
        <f>SUM(E55/D55*100)</f>
        <v>0</v>
      </c>
      <c r="G55" s="40">
        <f t="shared" si="8"/>
        <v>-4666.666666666667</v>
      </c>
      <c r="H55" s="40"/>
    </row>
    <row r="56" spans="1:8" ht="12.75" customHeight="1">
      <c r="A56" s="78" t="s">
        <v>73</v>
      </c>
      <c r="B56" s="79"/>
      <c r="C56" s="34">
        <v>100000</v>
      </c>
      <c r="D56" s="34">
        <f t="shared" si="6"/>
        <v>33333.333333333336</v>
      </c>
      <c r="E56" s="34">
        <v>0</v>
      </c>
      <c r="F56" s="34">
        <f>SUM(E56/D56*100)</f>
        <v>0</v>
      </c>
      <c r="G56" s="40">
        <f t="shared" si="7"/>
        <v>-33333.333333333336</v>
      </c>
      <c r="H56" s="40"/>
    </row>
    <row r="57" spans="1:8">
      <c r="A57" s="78" t="s">
        <v>63</v>
      </c>
      <c r="B57" s="79"/>
      <c r="C57" s="34">
        <f>SUM(C48:C56)</f>
        <v>789800</v>
      </c>
      <c r="D57" s="34">
        <f>SUM(D48:D56)</f>
        <v>263266.66666666663</v>
      </c>
      <c r="E57" s="34">
        <f>SUM(E48:E56)</f>
        <v>108431</v>
      </c>
      <c r="F57" s="44">
        <f>SUM(E57/D57*100)</f>
        <v>41.186756140795147</v>
      </c>
      <c r="G57" s="40">
        <f t="shared" si="7"/>
        <v>-154835.66666666663</v>
      </c>
      <c r="H57" s="40"/>
    </row>
    <row r="58" spans="1:8">
      <c r="A58" s="45" t="s">
        <v>64</v>
      </c>
      <c r="B58" s="46"/>
      <c r="C58" s="34">
        <f>SUM(C40,C57,C42,C43,C44,C45,C41,C47,C46)</f>
        <v>2970700</v>
      </c>
      <c r="D58" s="34">
        <f>SUM(D40+D41+D42+D43+D44+D57+D45+D46+D47)</f>
        <v>990233.33333333326</v>
      </c>
      <c r="E58" s="34">
        <f>SUM(E40+E41+E42+E43+E44+E57+E45+E46+E47)</f>
        <v>1069631</v>
      </c>
      <c r="F58" s="34">
        <f>E58/D58*100</f>
        <v>108.01807654761504</v>
      </c>
      <c r="G58" s="40">
        <f t="shared" si="7"/>
        <v>79397.666666666744</v>
      </c>
      <c r="H58" s="40"/>
    </row>
    <row r="60" spans="1:8" ht="12.75" customHeight="1"/>
    <row r="61" spans="1:8">
      <c r="E61" s="77"/>
      <c r="F61" s="77"/>
    </row>
    <row r="62" spans="1:8" ht="12.75" customHeight="1"/>
    <row r="63" spans="1:8" ht="12.75" customHeight="1"/>
  </sheetData>
  <mergeCells count="25">
    <mergeCell ref="E61:F61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25:B25"/>
    <mergeCell ref="B4:H4"/>
    <mergeCell ref="B5:F5"/>
    <mergeCell ref="C6:F6"/>
    <mergeCell ref="A8:B8"/>
    <mergeCell ref="A23:B23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19" workbookViewId="0">
      <selection activeCell="F38" sqref="F38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0" t="s">
        <v>1</v>
      </c>
      <c r="C4" s="80"/>
      <c r="D4" s="80"/>
      <c r="E4" s="80"/>
      <c r="F4" s="80"/>
      <c r="G4" s="80"/>
      <c r="H4" s="80"/>
    </row>
    <row r="5" spans="1:14">
      <c r="B5" s="80" t="s">
        <v>2</v>
      </c>
      <c r="C5" s="80"/>
      <c r="D5" s="80"/>
      <c r="E5" s="80"/>
      <c r="F5" s="80"/>
    </row>
    <row r="6" spans="1:14">
      <c r="C6" s="81" t="s">
        <v>84</v>
      </c>
      <c r="D6" s="81"/>
      <c r="E6" s="81"/>
      <c r="F6" s="81"/>
    </row>
    <row r="7" spans="1:14">
      <c r="A7" s="2"/>
      <c r="B7" s="2"/>
    </row>
    <row r="8" spans="1:14" ht="45.75" customHeight="1">
      <c r="A8" s="82" t="s">
        <v>3</v>
      </c>
      <c r="B8" s="83"/>
      <c r="C8" s="72" t="s">
        <v>4</v>
      </c>
      <c r="D8" s="4" t="s">
        <v>70</v>
      </c>
      <c r="E8" s="4" t="s">
        <v>85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SUM(D9/12*5)</f>
        <v>325041.66666666669</v>
      </c>
      <c r="F9" s="9">
        <v>273372</v>
      </c>
      <c r="G9" s="10">
        <f>F9/E9*100</f>
        <v>84.103679015510821</v>
      </c>
      <c r="H9" s="11">
        <f t="shared" ref="H9:H37" si="0">E9-F9</f>
        <v>51669.666666666686</v>
      </c>
    </row>
    <row r="10" spans="1:14">
      <c r="A10" s="75" t="s">
        <v>8</v>
      </c>
      <c r="B10" s="76"/>
      <c r="C10" s="8">
        <v>213</v>
      </c>
      <c r="D10" s="9">
        <v>234500</v>
      </c>
      <c r="E10" s="9">
        <f t="shared" ref="E10:E37" si="1">SUM(D10/12*5)</f>
        <v>97708.333333333343</v>
      </c>
      <c r="F10" s="9">
        <v>91940</v>
      </c>
      <c r="G10" s="10">
        <f>F10/E10*100</f>
        <v>94.096375266524518</v>
      </c>
      <c r="H10" s="11">
        <f t="shared" si="0"/>
        <v>5768.333333333343</v>
      </c>
    </row>
    <row r="11" spans="1:14">
      <c r="A11" s="75" t="s">
        <v>9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17500</v>
      </c>
      <c r="F12" s="17">
        <v>16740</v>
      </c>
      <c r="G12" s="10">
        <f>F12/E12*100</f>
        <v>95.657142857142858</v>
      </c>
      <c r="H12" s="11">
        <f t="shared" si="0"/>
        <v>760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4080</v>
      </c>
      <c r="E14" s="9">
        <f t="shared" si="1"/>
        <v>1700</v>
      </c>
      <c r="F14" s="9">
        <v>1980</v>
      </c>
      <c r="G14" s="20"/>
      <c r="H14" s="11">
        <f>E14-F14</f>
        <v>-280</v>
      </c>
    </row>
    <row r="15" spans="1:14">
      <c r="A15" s="14" t="s">
        <v>17</v>
      </c>
      <c r="B15" s="15"/>
      <c r="C15" s="19" t="s">
        <v>18</v>
      </c>
      <c r="D15" s="9">
        <v>51320</v>
      </c>
      <c r="E15" s="9">
        <f t="shared" si="1"/>
        <v>21383.333333333336</v>
      </c>
      <c r="F15" s="9">
        <v>23700</v>
      </c>
      <c r="G15" s="10">
        <f>F15/E15*100</f>
        <v>110.83398285268899</v>
      </c>
      <c r="H15" s="11">
        <f t="shared" si="0"/>
        <v>-2316.6666666666642</v>
      </c>
    </row>
    <row r="16" spans="1:14">
      <c r="A16" s="75" t="s">
        <v>23</v>
      </c>
      <c r="B16" s="76"/>
      <c r="C16" s="25">
        <v>312</v>
      </c>
      <c r="D16" s="26">
        <v>25000</v>
      </c>
      <c r="E16" s="9">
        <f t="shared" si="1"/>
        <v>10416.666666666668</v>
      </c>
      <c r="F16" s="26"/>
      <c r="G16" s="10">
        <f>SUM(F16/E16*100)</f>
        <v>0</v>
      </c>
      <c r="H16" s="11">
        <f t="shared" si="0"/>
        <v>10416.666666666668</v>
      </c>
    </row>
    <row r="17" spans="1:8">
      <c r="A17" s="75" t="s">
        <v>15</v>
      </c>
      <c r="B17" s="76"/>
      <c r="C17" s="19" t="s">
        <v>16</v>
      </c>
      <c r="D17" s="9">
        <v>135000</v>
      </c>
      <c r="E17" s="9">
        <f t="shared" si="1"/>
        <v>56250</v>
      </c>
      <c r="F17" s="9">
        <v>100931</v>
      </c>
      <c r="G17" s="10">
        <f>F17/E17*100</f>
        <v>179.4328888888889</v>
      </c>
      <c r="H17" s="11">
        <f>E17-F17</f>
        <v>-44681</v>
      </c>
    </row>
    <row r="18" spans="1:8">
      <c r="A18" s="75" t="s">
        <v>65</v>
      </c>
      <c r="B18" s="76"/>
      <c r="C18" s="19" t="s">
        <v>66</v>
      </c>
      <c r="D18" s="9">
        <v>500</v>
      </c>
      <c r="E18" s="9">
        <f t="shared" si="1"/>
        <v>208.33333333333331</v>
      </c>
      <c r="F18" s="9">
        <v>297</v>
      </c>
      <c r="G18" s="10">
        <f>F18/E18*100</f>
        <v>142.56000000000003</v>
      </c>
      <c r="H18" s="11">
        <f>E18-F18</f>
        <v>-88.666666666666686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6666.6666666666661</v>
      </c>
      <c r="F19" s="24">
        <v>6820</v>
      </c>
      <c r="G19" s="10">
        <f>F19/E19*100</f>
        <v>102.30000000000001</v>
      </c>
      <c r="H19" s="11">
        <f>E19-F19</f>
        <v>-153.33333333333394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4041.666666666667</v>
      </c>
      <c r="F20" s="24">
        <v>0</v>
      </c>
      <c r="G20" s="10">
        <f>F20/E20*100</f>
        <v>0</v>
      </c>
      <c r="H20" s="11">
        <f t="shared" si="0"/>
        <v>4041.666666666667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1458.3333333333335</v>
      </c>
      <c r="F21" s="9"/>
      <c r="G21" s="10">
        <f>F21/E21*100</f>
        <v>0</v>
      </c>
      <c r="H21" s="11">
        <f>E21-F21</f>
        <v>1458.3333333333335</v>
      </c>
    </row>
    <row r="22" spans="1:8">
      <c r="A22" s="75" t="s">
        <v>23</v>
      </c>
      <c r="B22" s="76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ref="H22:H24" si="2">E22-F22</f>
        <v>0</v>
      </c>
    </row>
    <row r="23" spans="1:8" ht="12" customHeight="1">
      <c r="A23" s="84" t="s">
        <v>24</v>
      </c>
      <c r="B23" s="85"/>
      <c r="C23" s="25" t="s">
        <v>25</v>
      </c>
      <c r="D23" s="26">
        <v>83571</v>
      </c>
      <c r="E23" s="9">
        <f t="shared" si="1"/>
        <v>34821.25</v>
      </c>
      <c r="F23" s="26">
        <v>35153</v>
      </c>
      <c r="G23" s="10">
        <f>SUM(F23/E23*100)</f>
        <v>100.95272283447608</v>
      </c>
      <c r="H23" s="11">
        <f t="shared" si="2"/>
        <v>-331.75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15458.333333333332</v>
      </c>
      <c r="F24" s="26">
        <v>12286</v>
      </c>
      <c r="G24" s="10">
        <f>F24/E24*100</f>
        <v>79.478167115902977</v>
      </c>
      <c r="H24" s="11">
        <f t="shared" si="2"/>
        <v>3172.3333333333321</v>
      </c>
    </row>
    <row r="25" spans="1:8" ht="12" customHeight="1">
      <c r="A25" s="84" t="s">
        <v>22</v>
      </c>
      <c r="B25" s="85"/>
      <c r="C25" s="25">
        <v>291</v>
      </c>
      <c r="D25" s="26">
        <v>35900</v>
      </c>
      <c r="E25" s="9">
        <f t="shared" si="1"/>
        <v>14958.333333333332</v>
      </c>
      <c r="F25" s="26">
        <v>30623</v>
      </c>
      <c r="G25" s="10">
        <f>SUM(F25/E25*100)</f>
        <v>204.72200557103065</v>
      </c>
      <c r="H25" s="11">
        <f>E25-F25</f>
        <v>-15664.666666666668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875</v>
      </c>
      <c r="F26" s="28"/>
      <c r="G26" s="10"/>
      <c r="H26" s="11">
        <f>E26-F26</f>
        <v>875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38083.333333333336</v>
      </c>
      <c r="F27" s="28">
        <v>26248</v>
      </c>
      <c r="G27" s="10">
        <f>F27/E27*100</f>
        <v>68.922538293216633</v>
      </c>
      <c r="H27" s="11">
        <f t="shared" si="0"/>
        <v>11835.333333333336</v>
      </c>
    </row>
    <row r="28" spans="1:8">
      <c r="A28" s="86" t="s">
        <v>31</v>
      </c>
      <c r="B28" s="87"/>
      <c r="C28" s="27" t="s">
        <v>32</v>
      </c>
      <c r="D28" s="28">
        <v>7000</v>
      </c>
      <c r="E28" s="9">
        <f t="shared" si="1"/>
        <v>2916.666666666667</v>
      </c>
      <c r="F28" s="28"/>
      <c r="G28" s="10">
        <v>0</v>
      </c>
      <c r="H28" s="11">
        <f t="shared" si="0"/>
        <v>2916.666666666667</v>
      </c>
    </row>
    <row r="29" spans="1:8">
      <c r="A29" s="75" t="s">
        <v>33</v>
      </c>
      <c r="B29" s="76"/>
      <c r="C29" s="29" t="s">
        <v>34</v>
      </c>
      <c r="D29" s="9">
        <v>5000</v>
      </c>
      <c r="E29" s="9">
        <f t="shared" si="1"/>
        <v>2083.3333333333335</v>
      </c>
      <c r="F29" s="9"/>
      <c r="G29" s="10">
        <f t="shared" ref="G29:G34" si="3">SUM(F29/E29*100)</f>
        <v>0</v>
      </c>
      <c r="H29" s="11">
        <f>E29-F29</f>
        <v>2083.3333333333335</v>
      </c>
    </row>
    <row r="30" spans="1:8">
      <c r="A30" s="75" t="s">
        <v>35</v>
      </c>
      <c r="B30" s="76"/>
      <c r="C30" s="29" t="s">
        <v>36</v>
      </c>
      <c r="D30" s="9">
        <v>386000</v>
      </c>
      <c r="E30" s="9">
        <f t="shared" si="1"/>
        <v>160833.33333333334</v>
      </c>
      <c r="F30" s="9">
        <v>207000</v>
      </c>
      <c r="G30" s="10">
        <f t="shared" si="3"/>
        <v>128.70466321243524</v>
      </c>
      <c r="H30" s="11">
        <f>E30-F30</f>
        <v>-46166.666666666657</v>
      </c>
    </row>
    <row r="31" spans="1:8">
      <c r="A31" s="75" t="s">
        <v>33</v>
      </c>
      <c r="B31" s="76"/>
      <c r="C31" s="29" t="s">
        <v>37</v>
      </c>
      <c r="D31" s="9">
        <v>37500</v>
      </c>
      <c r="E31" s="9">
        <f t="shared" si="1"/>
        <v>15625</v>
      </c>
      <c r="F31" s="9"/>
      <c r="G31" s="10">
        <f t="shared" si="3"/>
        <v>0</v>
      </c>
      <c r="H31" s="11">
        <f>E31-F31</f>
        <v>15625</v>
      </c>
    </row>
    <row r="32" spans="1:8">
      <c r="A32" s="75" t="s">
        <v>81</v>
      </c>
      <c r="B32" s="76"/>
      <c r="C32" s="29" t="s">
        <v>80</v>
      </c>
      <c r="D32" s="9">
        <v>215000</v>
      </c>
      <c r="E32" s="9">
        <f t="shared" si="1"/>
        <v>89583.333333333343</v>
      </c>
      <c r="F32" s="9">
        <v>0</v>
      </c>
      <c r="G32" s="10">
        <f t="shared" si="3"/>
        <v>0</v>
      </c>
      <c r="H32" s="11">
        <f t="shared" ref="H32" si="4">E32-F32</f>
        <v>89583.333333333343</v>
      </c>
    </row>
    <row r="33" spans="1:8">
      <c r="A33" s="75" t="s">
        <v>38</v>
      </c>
      <c r="B33" s="76"/>
      <c r="C33" s="29" t="s">
        <v>39</v>
      </c>
      <c r="D33" s="9">
        <v>428000</v>
      </c>
      <c r="E33" s="9">
        <f t="shared" si="1"/>
        <v>178333.33333333331</v>
      </c>
      <c r="F33" s="9">
        <v>120632</v>
      </c>
      <c r="G33" s="10">
        <f t="shared" si="3"/>
        <v>67.644112149532717</v>
      </c>
      <c r="H33" s="11">
        <f t="shared" si="0"/>
        <v>57701.333333333314</v>
      </c>
    </row>
    <row r="34" spans="1:8">
      <c r="A34" s="75" t="s">
        <v>40</v>
      </c>
      <c r="B34" s="76"/>
      <c r="C34" s="29" t="s">
        <v>41</v>
      </c>
      <c r="D34" s="9">
        <v>350000</v>
      </c>
      <c r="E34" s="9">
        <f t="shared" si="1"/>
        <v>145833.33333333334</v>
      </c>
      <c r="F34" s="9">
        <v>150000</v>
      </c>
      <c r="G34" s="10">
        <f t="shared" si="3"/>
        <v>102.85714285714285</v>
      </c>
      <c r="H34" s="11">
        <f>E34-F34</f>
        <v>-4166.666666666657</v>
      </c>
    </row>
    <row r="35" spans="1:8" ht="12.75" customHeight="1">
      <c r="A35" s="73" t="s">
        <v>42</v>
      </c>
      <c r="B35" s="74"/>
      <c r="C35" s="23"/>
      <c r="D35" s="28">
        <f>SUM(D9:D34)</f>
        <v>2980271</v>
      </c>
      <c r="E35" s="9">
        <f t="shared" si="1"/>
        <v>1241779.5833333333</v>
      </c>
      <c r="F35" s="28">
        <f>SUM(F9:F34)</f>
        <v>1097722</v>
      </c>
      <c r="G35" s="10">
        <f>F35/E35*100</f>
        <v>88.399101960861955</v>
      </c>
      <c r="H35" s="11">
        <f t="shared" si="0"/>
        <v>144057.58333333326</v>
      </c>
    </row>
    <row r="36" spans="1:8">
      <c r="A36" s="70" t="s">
        <v>43</v>
      </c>
      <c r="B36" s="71"/>
      <c r="C36" s="8"/>
      <c r="D36" s="34">
        <v>646900</v>
      </c>
      <c r="E36" s="9">
        <f t="shared" si="1"/>
        <v>269541.66666666669</v>
      </c>
      <c r="F36" s="34">
        <v>233257</v>
      </c>
      <c r="G36" s="10">
        <f>F36/E36*100</f>
        <v>86.538383057659601</v>
      </c>
      <c r="H36" s="11">
        <f t="shared" si="0"/>
        <v>36284.666666666686</v>
      </c>
    </row>
    <row r="37" spans="1:8">
      <c r="A37" s="78" t="s">
        <v>44</v>
      </c>
      <c r="B37" s="79"/>
      <c r="C37" s="35"/>
      <c r="D37" s="36">
        <v>811371</v>
      </c>
      <c r="E37" s="9">
        <f t="shared" si="1"/>
        <v>338071.25</v>
      </c>
      <c r="F37" s="36">
        <v>360586</v>
      </c>
      <c r="G37" s="10">
        <f>F37/E37*100</f>
        <v>106.65976476852144</v>
      </c>
      <c r="H37" s="37">
        <f t="shared" si="0"/>
        <v>-22514.75</v>
      </c>
    </row>
    <row r="39" spans="1:8" ht="27" customHeight="1">
      <c r="A39" s="82" t="s">
        <v>45</v>
      </c>
      <c r="B39" s="83"/>
      <c r="C39" s="4" t="s">
        <v>71</v>
      </c>
      <c r="D39" s="4" t="s">
        <v>46</v>
      </c>
      <c r="E39" s="4" t="s">
        <v>47</v>
      </c>
      <c r="F39" s="4" t="s">
        <v>5</v>
      </c>
      <c r="G39" s="4" t="s">
        <v>48</v>
      </c>
      <c r="H39" s="4"/>
    </row>
    <row r="40" spans="1:8" ht="12.75" customHeight="1">
      <c r="A40" s="38" t="s">
        <v>49</v>
      </c>
      <c r="B40" s="39"/>
      <c r="C40" s="28">
        <v>838500</v>
      </c>
      <c r="D40" s="34">
        <f>SUM(C40/12*5)</f>
        <v>349375</v>
      </c>
      <c r="E40" s="28">
        <v>349375</v>
      </c>
      <c r="F40" s="28">
        <f t="shared" ref="F40:F44" si="5">SUM(E40/D40*100)</f>
        <v>100</v>
      </c>
      <c r="G40" s="40">
        <f>E40-D40</f>
        <v>0</v>
      </c>
      <c r="H40" s="41"/>
    </row>
    <row r="41" spans="1:8" ht="12.75" customHeight="1">
      <c r="A41" s="78" t="s">
        <v>50</v>
      </c>
      <c r="B41" s="79"/>
      <c r="C41" s="28">
        <v>0</v>
      </c>
      <c r="D41" s="34">
        <f t="shared" ref="D41:D56" si="6">SUM(C41/12*5)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>
      <c r="A42" s="78" t="s">
        <v>51</v>
      </c>
      <c r="B42" s="79"/>
      <c r="C42" s="28">
        <v>91400</v>
      </c>
      <c r="D42" s="34">
        <f t="shared" si="6"/>
        <v>38083.333333333336</v>
      </c>
      <c r="E42" s="28">
        <v>45700</v>
      </c>
      <c r="F42" s="28">
        <f t="shared" si="5"/>
        <v>120</v>
      </c>
      <c r="G42" s="40">
        <f t="shared" ref="G42:G58" si="7">SUM(E42-D42)</f>
        <v>7616.6666666666642</v>
      </c>
      <c r="H42" s="41"/>
    </row>
    <row r="43" spans="1:8" ht="12.75" customHeight="1">
      <c r="A43" s="78" t="s">
        <v>52</v>
      </c>
      <c r="B43" s="79"/>
      <c r="C43" s="28">
        <v>336000</v>
      </c>
      <c r="D43" s="34">
        <f t="shared" si="6"/>
        <v>140000</v>
      </c>
      <c r="E43" s="28">
        <v>286000</v>
      </c>
      <c r="F43" s="28">
        <f t="shared" si="5"/>
        <v>204.28571428571428</v>
      </c>
      <c r="G43" s="40">
        <f>SUM(E43-D43)</f>
        <v>146000</v>
      </c>
      <c r="H43" s="41"/>
    </row>
    <row r="44" spans="1:8" ht="12.75" customHeight="1">
      <c r="A44" s="78" t="s">
        <v>53</v>
      </c>
      <c r="B44" s="79"/>
      <c r="C44" s="28">
        <v>700000</v>
      </c>
      <c r="D44" s="34">
        <f t="shared" si="6"/>
        <v>291666.66666666669</v>
      </c>
      <c r="E44" s="28">
        <v>350000</v>
      </c>
      <c r="F44" s="28">
        <f t="shared" si="5"/>
        <v>120</v>
      </c>
      <c r="G44" s="40">
        <f t="shared" si="7"/>
        <v>58333.333333333314</v>
      </c>
      <c r="H44" s="41"/>
    </row>
    <row r="45" spans="1:8" ht="12.75" customHeight="1">
      <c r="A45" s="78" t="s">
        <v>79</v>
      </c>
      <c r="B45" s="79"/>
      <c r="C45" s="28">
        <v>215000</v>
      </c>
      <c r="D45" s="34">
        <f t="shared" si="6"/>
        <v>89583.333333333343</v>
      </c>
      <c r="E45" s="28">
        <v>0</v>
      </c>
      <c r="F45" s="28"/>
      <c r="G45" s="40">
        <f>SUM(E45-D45)</f>
        <v>-89583.333333333343</v>
      </c>
      <c r="H45" s="41"/>
    </row>
    <row r="46" spans="1:8" ht="12.75" customHeight="1">
      <c r="A46" s="78" t="s">
        <v>55</v>
      </c>
      <c r="B46" s="79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>
      <c r="A47" s="78"/>
      <c r="B47" s="79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>
      <c r="A48" s="70" t="s">
        <v>56</v>
      </c>
      <c r="B48" s="42"/>
      <c r="C48" s="34">
        <v>18400</v>
      </c>
      <c r="D48" s="34">
        <f t="shared" si="6"/>
        <v>7666.6666666666661</v>
      </c>
      <c r="E48" s="34">
        <v>4929</v>
      </c>
      <c r="F48" s="28">
        <f>E48/D48*100</f>
        <v>64.291304347826099</v>
      </c>
      <c r="G48" s="40">
        <f t="shared" si="7"/>
        <v>-2737.6666666666661</v>
      </c>
      <c r="H48" s="40"/>
    </row>
    <row r="49" spans="1:8" ht="12.75" customHeight="1">
      <c r="A49" s="43" t="s">
        <v>57</v>
      </c>
      <c r="B49" s="43"/>
      <c r="C49" s="34">
        <v>10000</v>
      </c>
      <c r="D49" s="34">
        <f t="shared" si="6"/>
        <v>4166.666666666667</v>
      </c>
      <c r="E49" s="34">
        <v>34586</v>
      </c>
      <c r="F49" s="28">
        <f>E49/D49*100</f>
        <v>830.06399999999996</v>
      </c>
      <c r="G49" s="40">
        <f t="shared" si="7"/>
        <v>30419.333333333332</v>
      </c>
      <c r="H49" s="40"/>
    </row>
    <row r="50" spans="1:8" ht="12.75" customHeight="1">
      <c r="A50" s="78" t="s">
        <v>58</v>
      </c>
      <c r="B50" s="79"/>
      <c r="C50" s="34">
        <v>28100</v>
      </c>
      <c r="D50" s="34">
        <f t="shared" si="6"/>
        <v>11708.333333333332</v>
      </c>
      <c r="E50" s="34">
        <v>1814</v>
      </c>
      <c r="F50" s="28">
        <f>E50/D50*100</f>
        <v>15.493238434163704</v>
      </c>
      <c r="G50" s="40">
        <f t="shared" si="7"/>
        <v>-9894.3333333333321</v>
      </c>
      <c r="H50" s="40"/>
    </row>
    <row r="51" spans="1:8">
      <c r="A51" s="78" t="s">
        <v>59</v>
      </c>
      <c r="B51" s="79"/>
      <c r="C51" s="34">
        <v>143500</v>
      </c>
      <c r="D51" s="34">
        <f t="shared" si="6"/>
        <v>59791.666666666672</v>
      </c>
      <c r="E51" s="34">
        <v>45854</v>
      </c>
      <c r="F51" s="28">
        <f>SUM(E51/D51*100)</f>
        <v>76.68961672473867</v>
      </c>
      <c r="G51" s="40">
        <f t="shared" si="7"/>
        <v>-13937.666666666672</v>
      </c>
      <c r="H51" s="40"/>
    </row>
    <row r="52" spans="1:8" ht="12.75" customHeight="1">
      <c r="A52" s="78" t="s">
        <v>60</v>
      </c>
      <c r="B52" s="79"/>
      <c r="C52" s="34">
        <v>441800</v>
      </c>
      <c r="D52" s="34">
        <f t="shared" si="6"/>
        <v>184083.33333333331</v>
      </c>
      <c r="E52" s="34">
        <v>30705</v>
      </c>
      <c r="F52" s="28">
        <f>SUM(E52/D52*100)</f>
        <v>16.679945676776825</v>
      </c>
      <c r="G52" s="40">
        <f t="shared" si="7"/>
        <v>-153378.33333333331</v>
      </c>
      <c r="H52" s="40"/>
    </row>
    <row r="53" spans="1:8" ht="12.75" customHeight="1">
      <c r="A53" s="78" t="s">
        <v>61</v>
      </c>
      <c r="B53" s="79"/>
      <c r="C53" s="34">
        <v>4000</v>
      </c>
      <c r="D53" s="34">
        <f t="shared" si="6"/>
        <v>1666.6666666666665</v>
      </c>
      <c r="E53" s="34">
        <v>900</v>
      </c>
      <c r="F53" s="28"/>
      <c r="G53" s="40">
        <f t="shared" si="7"/>
        <v>-766.66666666666652</v>
      </c>
      <c r="H53" s="40"/>
    </row>
    <row r="54" spans="1:8" ht="12.75" customHeight="1">
      <c r="A54" s="78" t="s">
        <v>72</v>
      </c>
      <c r="B54" s="79"/>
      <c r="C54" s="34">
        <v>30000</v>
      </c>
      <c r="D54" s="34">
        <f t="shared" si="6"/>
        <v>12500</v>
      </c>
      <c r="E54" s="34">
        <v>0</v>
      </c>
      <c r="F54" s="34">
        <f>SUM(E54/D54*100)</f>
        <v>0</v>
      </c>
      <c r="G54" s="40">
        <f t="shared" ref="G54:G55" si="8">SUM(E54-D54)</f>
        <v>-12500</v>
      </c>
      <c r="H54" s="40"/>
    </row>
    <row r="55" spans="1:8" ht="12.75" customHeight="1">
      <c r="A55" s="78" t="s">
        <v>62</v>
      </c>
      <c r="B55" s="79"/>
      <c r="C55" s="34">
        <v>14000</v>
      </c>
      <c r="D55" s="34">
        <f t="shared" si="6"/>
        <v>5833.3333333333339</v>
      </c>
      <c r="E55" s="34">
        <v>0</v>
      </c>
      <c r="F55" s="34">
        <f>SUM(E55/D55*100)</f>
        <v>0</v>
      </c>
      <c r="G55" s="40">
        <f t="shared" si="8"/>
        <v>-5833.3333333333339</v>
      </c>
      <c r="H55" s="40"/>
    </row>
    <row r="56" spans="1:8" ht="12.75" customHeight="1">
      <c r="A56" s="78" t="s">
        <v>73</v>
      </c>
      <c r="B56" s="79"/>
      <c r="C56" s="34">
        <v>100000</v>
      </c>
      <c r="D56" s="34">
        <f t="shared" si="6"/>
        <v>41666.666666666672</v>
      </c>
      <c r="E56" s="34">
        <v>0</v>
      </c>
      <c r="F56" s="34">
        <f>SUM(E56/D56*100)</f>
        <v>0</v>
      </c>
      <c r="G56" s="40">
        <f t="shared" si="7"/>
        <v>-41666.666666666672</v>
      </c>
      <c r="H56" s="40"/>
    </row>
    <row r="57" spans="1:8">
      <c r="A57" s="78" t="s">
        <v>63</v>
      </c>
      <c r="B57" s="79"/>
      <c r="C57" s="34">
        <f>SUM(C48:C56)</f>
        <v>789800</v>
      </c>
      <c r="D57" s="34">
        <f>SUM(D48:D56)</f>
        <v>329083.33333333331</v>
      </c>
      <c r="E57" s="34">
        <f>SUM(E48:E56)</f>
        <v>118788</v>
      </c>
      <c r="F57" s="44">
        <f>SUM(E57/D57*100)</f>
        <v>36.096632058749051</v>
      </c>
      <c r="G57" s="40">
        <f t="shared" si="7"/>
        <v>-210295.33333333331</v>
      </c>
      <c r="H57" s="40"/>
    </row>
    <row r="58" spans="1:8">
      <c r="A58" s="45" t="s">
        <v>64</v>
      </c>
      <c r="B58" s="46"/>
      <c r="C58" s="34">
        <f>SUM(C40,C57,C42,C43,C44,C45,C41,C47,C46)</f>
        <v>2970700</v>
      </c>
      <c r="D58" s="34">
        <f>SUM(D40+D41+D42+D43+D44+D57+D45+D46+D47)</f>
        <v>1237791.6666666665</v>
      </c>
      <c r="E58" s="34">
        <f>SUM(E40+E41+E42+E43+E44+E57+E45+E46+E47)</f>
        <v>1149863</v>
      </c>
      <c r="F58" s="34">
        <f>E58/D58*100</f>
        <v>92.896327464907273</v>
      </c>
      <c r="G58" s="40">
        <f t="shared" si="7"/>
        <v>-87928.666666666511</v>
      </c>
      <c r="H58" s="40"/>
    </row>
    <row r="60" spans="1:8" ht="12.75" customHeight="1"/>
    <row r="61" spans="1:8">
      <c r="E61" s="77"/>
      <c r="F61" s="77"/>
    </row>
    <row r="62" spans="1:8" ht="12.75" customHeight="1"/>
    <row r="63" spans="1:8" ht="12.75" customHeight="1"/>
  </sheetData>
  <mergeCells count="25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E61:F61"/>
    <mergeCell ref="A52:B52"/>
    <mergeCell ref="A53:B53"/>
    <mergeCell ref="A54:B54"/>
    <mergeCell ref="A55:B55"/>
    <mergeCell ref="A56:B56"/>
    <mergeCell ref="A57:B57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Балыклы</vt:lpstr>
      <vt:lpstr>Балыклы (2)</vt:lpstr>
      <vt:lpstr>Балыклы (3)</vt:lpstr>
      <vt:lpstr>Балыклы (4)</vt:lpstr>
      <vt:lpstr>Балыклы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2019-03-07T05:29:39Z</cp:lastPrinted>
  <dcterms:created xsi:type="dcterms:W3CDTF">2019-03-07T05:21:37Z</dcterms:created>
  <dcterms:modified xsi:type="dcterms:W3CDTF">2020-06-03T09:12:43Z</dcterms:modified>
</cp:coreProperties>
</file>